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tsiamoulos\Documents\Αρχείο ΣΟΛαε\VAENI - Τακτικός έλεγχος 2023\- Οικονομικές Καταστάσεις\"/>
    </mc:Choice>
  </mc:AlternateContent>
  <bookViews>
    <workbookView xWindow="0" yWindow="0" windowWidth="11568" windowHeight="6432" tabRatio="912" activeTab="1"/>
  </bookViews>
  <sheets>
    <sheet name="B.1.2 ΙΣΟΛ.ΕΥΛΟΓΗ ΑΞΙΑ" sheetId="5" r:id="rId1"/>
    <sheet name="Β.2.1 ΚΑΤ.ΑΠΟΤ.ΚΑΤΑ ΛΕΙΤ." sheetId="6" r:id="rId2"/>
    <sheet name="Β.3 ΚΑΤ.ΜΕΤ.ΚΑΘ.ΘΕΣΗΣ" sheetId="7" r:id="rId3"/>
  </sheets>
  <definedNames>
    <definedName name="EBS">#REF!</definedName>
    <definedName name="EBS_AccountStartDate">#REF!</definedName>
    <definedName name="EBS_Code">#REF!</definedName>
    <definedName name="EBS_Code1">#REF!</definedName>
    <definedName name="EBS_DATA">#REF!</definedName>
    <definedName name="EBS_fAccountClassCode">#REF!</definedName>
    <definedName name="EBS_fAlternativeAccountCode">#REF!</definedName>
    <definedName name="EBS_Inactive">#REF!</definedName>
    <definedName name="EBS_Name">#REF!</definedName>
    <definedName name="EBS_Nature">#REF!</definedName>
    <definedName name="EBS_SummaryAccount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6" l="1"/>
  <c r="J4" i="6" l="1"/>
  <c r="D80" i="5" l="1"/>
  <c r="C80" i="5"/>
  <c r="K4" i="6" l="1"/>
  <c r="H4" i="7" l="1"/>
  <c r="C6" i="6"/>
  <c r="C8" i="6" s="1"/>
  <c r="C18" i="6" s="1"/>
  <c r="C21" i="6" s="1"/>
  <c r="C23" i="6" s="1"/>
  <c r="G13" i="7" s="1"/>
  <c r="C75" i="5"/>
  <c r="C64" i="5"/>
  <c r="C59" i="5"/>
  <c r="C55" i="5"/>
  <c r="C50" i="5"/>
  <c r="C47" i="5"/>
  <c r="C38" i="5"/>
  <c r="C31" i="5"/>
  <c r="C22" i="5"/>
  <c r="C17" i="5"/>
  <c r="C14" i="5"/>
  <c r="C11" i="5"/>
  <c r="C76" i="5" l="1"/>
  <c r="C56" i="5"/>
  <c r="C39" i="5"/>
  <c r="C23" i="5"/>
  <c r="C77" i="5" l="1"/>
  <c r="C40" i="5"/>
  <c r="H13" i="7"/>
  <c r="H12" i="7"/>
  <c r="H11" i="7"/>
  <c r="H10" i="7"/>
  <c r="H8" i="7"/>
  <c r="H7" i="7"/>
  <c r="H6" i="7"/>
  <c r="H5" i="7"/>
  <c r="F9" i="7"/>
  <c r="F14" i="7" s="1"/>
  <c r="D9" i="7"/>
  <c r="D14" i="7" s="1"/>
  <c r="E9" i="7"/>
  <c r="G9" i="7"/>
  <c r="G14" i="7" s="1"/>
  <c r="C9" i="7"/>
  <c r="C14" i="7" s="1"/>
  <c r="C78" i="5" l="1"/>
  <c r="E14" i="7"/>
  <c r="H9" i="7"/>
  <c r="H14" i="7" s="1"/>
  <c r="G22" i="6" l="1"/>
  <c r="G20" i="6"/>
  <c r="G19" i="6"/>
  <c r="G17" i="6"/>
  <c r="G16" i="6"/>
  <c r="G15" i="6"/>
  <c r="G14" i="6"/>
  <c r="G13" i="6"/>
  <c r="G12" i="6"/>
  <c r="G11" i="6"/>
  <c r="G10" i="6"/>
  <c r="G9" i="6"/>
  <c r="G7" i="6"/>
  <c r="G5" i="6"/>
  <c r="G4" i="6"/>
  <c r="H11" i="6"/>
  <c r="H6" i="6"/>
  <c r="H8" i="6" s="1"/>
  <c r="E6" i="6"/>
  <c r="E8" i="6" s="1"/>
  <c r="E18" i="6" s="1"/>
  <c r="E21" i="6" s="1"/>
  <c r="E23" i="6" s="1"/>
  <c r="D6" i="6"/>
  <c r="D8" i="6" s="1"/>
  <c r="D18" i="6" s="1"/>
  <c r="D21" i="6" s="1"/>
  <c r="D23" i="6" s="1"/>
  <c r="H18" i="6" l="1"/>
  <c r="H21" i="6" s="1"/>
  <c r="H23" i="6" s="1"/>
  <c r="G6" i="6"/>
  <c r="G8" i="6" s="1"/>
  <c r="G18" i="6" s="1"/>
  <c r="G21" i="6" s="1"/>
  <c r="G23" i="6" s="1"/>
  <c r="K50" i="5"/>
  <c r="H50" i="5"/>
  <c r="D50" i="5"/>
  <c r="I50" i="5"/>
  <c r="L50" i="5" s="1"/>
  <c r="J49" i="5"/>
  <c r="J50" i="5" s="1"/>
  <c r="F50" i="5"/>
  <c r="E50" i="5"/>
  <c r="L48" i="5"/>
  <c r="G49" i="5" l="1"/>
  <c r="G50" i="5" s="1"/>
  <c r="L49" i="5"/>
  <c r="J72" i="5"/>
  <c r="J71" i="5"/>
  <c r="J70" i="5"/>
  <c r="J69" i="5"/>
  <c r="J68" i="5"/>
  <c r="J67" i="5"/>
  <c r="J66" i="5"/>
  <c r="J75" i="5" s="1"/>
  <c r="J63" i="5"/>
  <c r="J62" i="5"/>
  <c r="J59" i="5"/>
  <c r="J58" i="5"/>
  <c r="J53" i="5"/>
  <c r="J46" i="5"/>
  <c r="J45" i="5"/>
  <c r="J37" i="5"/>
  <c r="J36" i="5"/>
  <c r="J35" i="5"/>
  <c r="J34" i="5"/>
  <c r="J28" i="5"/>
  <c r="J27" i="5"/>
  <c r="J26" i="5"/>
  <c r="J22" i="5"/>
  <c r="J21" i="5"/>
  <c r="J20" i="5"/>
  <c r="J13" i="5"/>
  <c r="J14" i="5" s="1"/>
  <c r="J10" i="5"/>
  <c r="J9" i="5"/>
  <c r="J8" i="5"/>
  <c r="J7" i="5"/>
  <c r="G72" i="5"/>
  <c r="G71" i="5"/>
  <c r="G69" i="5"/>
  <c r="G68" i="5"/>
  <c r="G67" i="5"/>
  <c r="G66" i="5"/>
  <c r="G62" i="5"/>
  <c r="G58" i="5"/>
  <c r="G54" i="5"/>
  <c r="G53" i="5"/>
  <c r="G46" i="5"/>
  <c r="G45" i="5"/>
  <c r="G37" i="5"/>
  <c r="G36" i="5"/>
  <c r="G35" i="5"/>
  <c r="G34" i="5"/>
  <c r="G33" i="5"/>
  <c r="G28" i="5"/>
  <c r="G27" i="5"/>
  <c r="G26" i="5"/>
  <c r="G21" i="5"/>
  <c r="G20" i="5"/>
  <c r="G13" i="5"/>
  <c r="G10" i="5"/>
  <c r="G9" i="5"/>
  <c r="G8" i="5"/>
  <c r="G7" i="5"/>
  <c r="J11" i="5" l="1"/>
  <c r="J23" i="5" s="1"/>
  <c r="J64" i="5"/>
  <c r="J47" i="5"/>
  <c r="J31" i="5"/>
  <c r="J76" i="5"/>
  <c r="G59" i="5" l="1"/>
  <c r="G47" i="5"/>
  <c r="G38" i="5"/>
  <c r="G31" i="5"/>
  <c r="G22" i="5"/>
  <c r="G14" i="5"/>
  <c r="G11" i="5"/>
  <c r="H75" i="5"/>
  <c r="H64" i="5"/>
  <c r="H59" i="5"/>
  <c r="H55" i="5"/>
  <c r="H56" i="5" s="1"/>
  <c r="H54" i="5"/>
  <c r="H52" i="5"/>
  <c r="H47" i="5"/>
  <c r="H33" i="5"/>
  <c r="H31" i="5"/>
  <c r="H22" i="5"/>
  <c r="H17" i="5"/>
  <c r="H14" i="5"/>
  <c r="H11" i="5"/>
  <c r="E75" i="5"/>
  <c r="E70" i="5"/>
  <c r="E63" i="5"/>
  <c r="E59" i="5"/>
  <c r="E52" i="5"/>
  <c r="E47" i="5"/>
  <c r="E38" i="5"/>
  <c r="E31" i="5"/>
  <c r="E22" i="5"/>
  <c r="E17" i="5"/>
  <c r="E14" i="5"/>
  <c r="E11" i="5"/>
  <c r="D75" i="5"/>
  <c r="D64" i="5"/>
  <c r="D59" i="5"/>
  <c r="D55" i="5"/>
  <c r="D56" i="5" s="1"/>
  <c r="D47" i="5"/>
  <c r="D38" i="5"/>
  <c r="D31" i="5"/>
  <c r="D22" i="5"/>
  <c r="D17" i="5"/>
  <c r="D14" i="5"/>
  <c r="D11" i="5"/>
  <c r="E39" i="5" l="1"/>
  <c r="H76" i="5"/>
  <c r="H38" i="5"/>
  <c r="H39" i="5" s="1"/>
  <c r="E55" i="5"/>
  <c r="E56" i="5" s="1"/>
  <c r="E64" i="5"/>
  <c r="E76" i="5" s="1"/>
  <c r="D76" i="5"/>
  <c r="D77" i="5" s="1"/>
  <c r="D39" i="5"/>
  <c r="E23" i="5"/>
  <c r="E40" i="5" s="1"/>
  <c r="H23" i="5"/>
  <c r="G39" i="5"/>
  <c r="G23" i="5"/>
  <c r="D23" i="5"/>
  <c r="H77" i="5"/>
  <c r="L19" i="5"/>
  <c r="L29" i="5"/>
  <c r="L30" i="5"/>
  <c r="H40" i="5" l="1"/>
  <c r="E77" i="5"/>
  <c r="E78" i="5"/>
  <c r="D40" i="5"/>
  <c r="D78" i="5" s="1"/>
  <c r="H78" i="5"/>
  <c r="G40" i="5"/>
  <c r="I33" i="5"/>
  <c r="J33" i="5" s="1"/>
  <c r="J38" i="5" s="1"/>
  <c r="J39" i="5" s="1"/>
  <c r="J40" i="5" s="1"/>
  <c r="I54" i="5"/>
  <c r="J54" i="5" s="1"/>
  <c r="L8" i="5" l="1"/>
  <c r="L9" i="5"/>
  <c r="L10" i="5"/>
  <c r="K11" i="5"/>
  <c r="I11" i="5"/>
  <c r="F11" i="5"/>
  <c r="L11" i="5" l="1"/>
  <c r="F52" i="5"/>
  <c r="G52" i="5" s="1"/>
  <c r="G55" i="5" s="1"/>
  <c r="G56" i="5" s="1"/>
  <c r="F63" i="5"/>
  <c r="G63" i="5" s="1"/>
  <c r="G64" i="5" s="1"/>
  <c r="L12" i="5" l="1"/>
  <c r="L13" i="5"/>
  <c r="L15" i="5"/>
  <c r="L16" i="5"/>
  <c r="L18" i="5"/>
  <c r="L20" i="5"/>
  <c r="L21" i="5"/>
  <c r="L24" i="5"/>
  <c r="L25" i="5"/>
  <c r="L26" i="5"/>
  <c r="L27" i="5"/>
  <c r="L28" i="5"/>
  <c r="L32" i="5"/>
  <c r="L33" i="5"/>
  <c r="L34" i="5"/>
  <c r="L35" i="5"/>
  <c r="L36" i="5"/>
  <c r="L37" i="5"/>
  <c r="L43" i="5"/>
  <c r="L44" i="5"/>
  <c r="L45" i="5"/>
  <c r="L46" i="5"/>
  <c r="L51" i="5"/>
  <c r="L53" i="5"/>
  <c r="L54" i="5"/>
  <c r="L57" i="5"/>
  <c r="L58" i="5"/>
  <c r="L60" i="5"/>
  <c r="L61" i="5"/>
  <c r="L62" i="5"/>
  <c r="L63" i="5"/>
  <c r="L65" i="5"/>
  <c r="L66" i="5"/>
  <c r="L67" i="5"/>
  <c r="L68" i="5"/>
  <c r="L69" i="5"/>
  <c r="L70" i="5"/>
  <c r="L71" i="5"/>
  <c r="L72" i="5"/>
  <c r="L73" i="5"/>
  <c r="L74" i="5"/>
  <c r="L7" i="5"/>
  <c r="F70" i="5" l="1"/>
  <c r="G70" i="5" s="1"/>
  <c r="G75" i="5" s="1"/>
  <c r="G76" i="5" s="1"/>
  <c r="G77" i="5" s="1"/>
  <c r="G78" i="5" s="1"/>
  <c r="F6" i="6" l="1"/>
  <c r="I52" i="5" l="1"/>
  <c r="L52" i="5" l="1"/>
  <c r="J52" i="5"/>
  <c r="J55" i="5" s="1"/>
  <c r="J56" i="5" s="1"/>
  <c r="J77" i="5" s="1"/>
  <c r="J78" i="5" s="1"/>
  <c r="I75" i="5"/>
  <c r="I64" i="5"/>
  <c r="I59" i="5"/>
  <c r="I55" i="5"/>
  <c r="I56" i="5" s="1"/>
  <c r="I47" i="5"/>
  <c r="I38" i="5"/>
  <c r="I31" i="5"/>
  <c r="I22" i="5"/>
  <c r="I17" i="5"/>
  <c r="I14" i="5"/>
  <c r="I76" i="5" l="1"/>
  <c r="I39" i="5"/>
  <c r="I23" i="5"/>
  <c r="I77" i="5" l="1"/>
  <c r="I40" i="5"/>
  <c r="K75" i="5"/>
  <c r="L75" i="5" s="1"/>
  <c r="K59" i="5"/>
  <c r="L59" i="5" s="1"/>
  <c r="F22" i="5"/>
  <c r="K17" i="5"/>
  <c r="L17" i="5" s="1"/>
  <c r="F17" i="5"/>
  <c r="I78" i="5" l="1"/>
  <c r="F14" i="5"/>
  <c r="K14" i="5"/>
  <c r="L14" i="5" s="1"/>
  <c r="F59" i="5" l="1"/>
  <c r="K64" i="5" l="1"/>
  <c r="L64" i="5" s="1"/>
  <c r="K55" i="5"/>
  <c r="L55" i="5" s="1"/>
  <c r="K47" i="5"/>
  <c r="L47" i="5" s="1"/>
  <c r="K38" i="5"/>
  <c r="L38" i="5" s="1"/>
  <c r="K31" i="5"/>
  <c r="L31" i="5" s="1"/>
  <c r="K22" i="5"/>
  <c r="L22" i="5" s="1"/>
  <c r="F75" i="5" l="1"/>
  <c r="K56" i="5"/>
  <c r="L56" i="5" s="1"/>
  <c r="K23" i="5"/>
  <c r="L23" i="5" s="1"/>
  <c r="K76" i="5"/>
  <c r="K39" i="5"/>
  <c r="L39" i="5" s="1"/>
  <c r="F8" i="6"/>
  <c r="F18" i="6" s="1"/>
  <c r="F21" i="6" s="1"/>
  <c r="F23" i="6" s="1"/>
  <c r="F64" i="5"/>
  <c r="F47" i="5"/>
  <c r="F23" i="5"/>
  <c r="F31" i="5"/>
  <c r="F38" i="5"/>
  <c r="K77" i="5" l="1"/>
  <c r="L77" i="5" s="1"/>
  <c r="L76" i="5"/>
  <c r="K40" i="5"/>
  <c r="F76" i="5"/>
  <c r="F39" i="5"/>
  <c r="F40" i="5" s="1"/>
  <c r="K78" i="5" l="1"/>
  <c r="L78" i="5" s="1"/>
  <c r="L40" i="5"/>
  <c r="F55" i="5"/>
  <c r="F56" i="5" s="1"/>
  <c r="F77" i="5" l="1"/>
  <c r="F78" i="5" s="1"/>
</calcChain>
</file>

<file path=xl/sharedStrings.xml><?xml version="1.0" encoding="utf-8"?>
<sst xmlns="http://schemas.openxmlformats.org/spreadsheetml/2006/main" count="139" uniqueCount="106">
  <si>
    <t>Λοιπός εξοπλισμός</t>
  </si>
  <si>
    <t>Εμπορεύματα</t>
  </si>
  <si>
    <t>Κεφάλαιο</t>
  </si>
  <si>
    <t>Αποτελέσματα εις νέο</t>
  </si>
  <si>
    <t>Προβλέψεις</t>
  </si>
  <si>
    <t>Μακροπρόθεσμες υποχρεώσεις</t>
  </si>
  <si>
    <t>Λοιποί φόροι και τέλη</t>
  </si>
  <si>
    <t>Χρεωστικοί τόκοι και συναφή έξοδα</t>
  </si>
  <si>
    <t>Πιστωτικοί τόκοι και συναφή έσοδα</t>
  </si>
  <si>
    <t>Μηχανολογικός εξοπλισμός</t>
  </si>
  <si>
    <t>Λοιπές απαιτήσεις</t>
  </si>
  <si>
    <t>Τραπεζικά δάνεια</t>
  </si>
  <si>
    <t>Λοιπές υποχρεώσεις</t>
  </si>
  <si>
    <t>Φόρος εισοδήματος</t>
  </si>
  <si>
    <t>Λοιπά συνήθη έσοδα</t>
  </si>
  <si>
    <t>Μη κυκλοφορούντα περιουσιακά στοιχεία</t>
  </si>
  <si>
    <t>Ενσώματα πάγια</t>
  </si>
  <si>
    <t>Ακίνητα</t>
  </si>
  <si>
    <t>Σύνολο</t>
  </si>
  <si>
    <t>Άυλα πάγια στοιχεία</t>
  </si>
  <si>
    <t>Προκαταβολές και μη κυκλοφορούντα στοιχεία υπό κατασκευή</t>
  </si>
  <si>
    <t>Χρηματοοικονομικά περιουσιακά στοιχεία</t>
  </si>
  <si>
    <t>Δάνεια και απαιτήσεις</t>
  </si>
  <si>
    <t>Σύνολο μη κυκλοφορούντων</t>
  </si>
  <si>
    <t>Κυκλοφορούντα περιουσιακά στοιχεία</t>
  </si>
  <si>
    <t>Αποθέματα</t>
  </si>
  <si>
    <t>Έτοιμα και ημιτελή προϊόντα</t>
  </si>
  <si>
    <t>Πρώτες ύλες και διάφορα υλικά</t>
  </si>
  <si>
    <t>Προκαταβολές για αποθέματα</t>
  </si>
  <si>
    <t>Λοιπά αποθέματα</t>
  </si>
  <si>
    <t>Χρηματοοικονομικά στοιχεία και προκαταβολές</t>
  </si>
  <si>
    <t>Εμπορικές απαιτήσεις</t>
  </si>
  <si>
    <t>Δουλευμένα έσοδα περιόδου</t>
  </si>
  <si>
    <t>Προπληρωμένα έξοδα</t>
  </si>
  <si>
    <t>Ταμειακά διαθέσιμα και ισοδύναμα</t>
  </si>
  <si>
    <t>Σύνολο κυκλοφορούντων</t>
  </si>
  <si>
    <t>Σύνολο ενεργητικού</t>
  </si>
  <si>
    <t>Καθαρή θέση</t>
  </si>
  <si>
    <t>Καταβλημένα κεφάλαια</t>
  </si>
  <si>
    <t>Αποθεματικά και αποτελέσματα εις νέο</t>
  </si>
  <si>
    <t>Αποθεματικά νόμων ή καταστατικού</t>
  </si>
  <si>
    <t>Αφορολόγητα αποθεματικά</t>
  </si>
  <si>
    <t>Σύνολο καθαρής θέσης</t>
  </si>
  <si>
    <t>Προβλέψεις για παροχές σε εργαζομένους</t>
  </si>
  <si>
    <t>Υποχρεώσεις</t>
  </si>
  <si>
    <t>Δάνεια</t>
  </si>
  <si>
    <t>Κρατικές επιχορηγήσεις</t>
  </si>
  <si>
    <t>Βραχυπρόθεσμες υποχρεώσεις</t>
  </si>
  <si>
    <t>Βραχυπρόθεσμο μέρος μακροπροθέσμων δανείων</t>
  </si>
  <si>
    <t>Εμπορικές υποχρεώσεις</t>
  </si>
  <si>
    <t>Οργανισμοί κοινωνικής ασφάλισης</t>
  </si>
  <si>
    <t>Έξοδα χρήσεως δουλευμένα</t>
  </si>
  <si>
    <t>Έσοδα επόμενων χρήσεων</t>
  </si>
  <si>
    <t>Σύνολο υποχρεώσεων</t>
  </si>
  <si>
    <t>Σύνολο καθαρής θέσης, προβλέψεων και υποχρεώσεων</t>
  </si>
  <si>
    <t>Κύκλος εργασιών (καθαρός)</t>
  </si>
  <si>
    <t>Κόστος πωλήσεων</t>
  </si>
  <si>
    <t>Μικτό αποτέλεσμα</t>
  </si>
  <si>
    <t>Έξοδα διοίκησης</t>
  </si>
  <si>
    <t>Έξοδα διάθεσης</t>
  </si>
  <si>
    <t>Λοιπά έξοδα και ζημιές</t>
  </si>
  <si>
    <t>Απομειώσεις περιουσιακών στοιχείων (καθαρό ποσό)</t>
  </si>
  <si>
    <t>Κέρδη και ζημίες από διάθεση μη κυκλοφορούντων στοιχείων</t>
  </si>
  <si>
    <t>Κέρδη και ζημίες από επιμέτρηση στην εύλογη αξία</t>
  </si>
  <si>
    <t>Έσοδα συμμετοχών και επενδύσεων</t>
  </si>
  <si>
    <t>Κέρδος από αγορά οντότητας ή τμήματος σε τιμή ευκαιρίας</t>
  </si>
  <si>
    <t>Λοιπά έσοδα και κέρδη</t>
  </si>
  <si>
    <t>Αποτελέσματα προ τόκων και φόρων</t>
  </si>
  <si>
    <t>Αποτέλεσμα προ φόρων</t>
  </si>
  <si>
    <t>Φόροι εισοδήματος</t>
  </si>
  <si>
    <t>Αποτέλεσμα περιόδου μετά από φόρους</t>
  </si>
  <si>
    <t>check</t>
  </si>
  <si>
    <t>Ποσά σε ευρώ</t>
  </si>
  <si>
    <t>Χρήση 2020</t>
  </si>
  <si>
    <t>μείον: οφειλόμενο κεφάλαιο</t>
  </si>
  <si>
    <t>Χρήση 2020
Δημοσιευμένες καταστάσεις</t>
  </si>
  <si>
    <t>Λοιπά</t>
  </si>
  <si>
    <t>Βιολογικά περιουσιακά στοιχεία</t>
  </si>
  <si>
    <t>Λοιπά άυλα</t>
  </si>
  <si>
    <t>Λοιποί συμμετοχικοί τίτλοι</t>
  </si>
  <si>
    <t>Διαφορές με δημοσιευμένες καταστάσεις 2020</t>
  </si>
  <si>
    <t>ΕΝΕΡΓΗΤΙΚΟ</t>
  </si>
  <si>
    <t>ΚΑΘΑΡΗ ΘΕΣΗ, ΠΡΟΒΛΕΨΕΙΣ ΚΑΙ ΥΠΟΧΡΕΩΣΕΙΣ</t>
  </si>
  <si>
    <t>Χρήση 2022</t>
  </si>
  <si>
    <t>Χρήση 2021
Αναμορφωμένα ποσά</t>
  </si>
  <si>
    <t>Χρήση 2021
Αρχικά ποσά</t>
  </si>
  <si>
    <t>Προσαρμογές 2021</t>
  </si>
  <si>
    <t>Χρήση 2020
Αναμορφωμένα ποσά</t>
  </si>
  <si>
    <t>Χρήση 2020
Αρχικά ποσά</t>
  </si>
  <si>
    <t>Προσαρμογές 2020</t>
  </si>
  <si>
    <t>Διαφορές εύλογης αξίας</t>
  </si>
  <si>
    <t>Διαφορές αξίας ενσωμάτων παγίων</t>
  </si>
  <si>
    <t>Υπόδειγμα Β.3: Κατάσταση Μεταβολών Καθαρής Θέσης περιόδου – Ατομικές χρηματοοικονομικές καταστάσεις</t>
  </si>
  <si>
    <t>Αποθεματικά νόμωνκαικατ/κού</t>
  </si>
  <si>
    <t>Μεταβολές στοιχείων στην περίοδο</t>
  </si>
  <si>
    <t>Εσωτερικές μεταφορές</t>
  </si>
  <si>
    <t>Διανομές στους φορείς</t>
  </si>
  <si>
    <t>Αποτελέσματα περιόδου</t>
  </si>
  <si>
    <t>Διανομές μερισμάτων</t>
  </si>
  <si>
    <t>Υπόλοιπο 31.12.2022</t>
  </si>
  <si>
    <t>ΑΓΡΟΤΙΚΟΣ ΑΜΠΕΛΟΥΡΓΙΚΟΣ ΟΙΝΟΠΟΙΗΤΙΚΟΣ ΣΥΝΕΤΑΙΡΙΣΜΟΣ ΒΑΕΝΙ ΝΑΟΥΣΑ
Ισολογισμός – Ατομικές χρηματοοικονομικές καταστάσεις 
(Χρηματοοικονομικά στοιχεία στην εύλογη αξία) 
ΧΡΗΣΗ 2023 (1/1/2023 - 31/12/2023)</t>
  </si>
  <si>
    <t>Χρήση 2023</t>
  </si>
  <si>
    <t>ΑΓΡΟΤΙΚΟΣ ΑΜΠΕΛΟΥΡΓΙΚΟΣ ΟΙΝΟΠΟΙΗΤΙΚΟΣ ΣΥΝΕΤΑΙΡΙΣΜΟΣ ΒΑΕΝΙ ΝΑΟΥΣΑ
Κατάστασης Αποτελεσμάτων κατά λειτουργία – Ατομικές χρηματοοικονομικές καταστάσεις
ΧΡΗΣΗ 2023 (1/1/2023 - 31/12/2023)</t>
  </si>
  <si>
    <t>Υπόλοιπο 31.12.2023</t>
  </si>
  <si>
    <t>Υπόλοιπο 01.01.2022</t>
  </si>
  <si>
    <t>Δείκτης ρευστότητας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</si>
</sst>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7" x14ac:knownFonts="1">
    <font>
      <sz val="11"/>
      <color theme="1"/>
      <name val="Calibri"/>
      <family val="2"/>
      <charset val="161"/>
      <scheme val="minor"/>
    </font>
    <font>
      <b/>
      <sz val="11"/>
      <color rgb="FF000000"/>
      <name val="Arial"/>
      <family val="2"/>
      <charset val="161"/>
    </font>
    <font>
      <b/>
      <u/>
      <sz val="11"/>
      <color rgb="FF000000"/>
      <name val="Arial"/>
      <family val="2"/>
      <charset val="161"/>
    </font>
    <font>
      <sz val="11"/>
      <color rgb="FF000000"/>
      <name val="Arial"/>
      <family val="2"/>
      <charset val="161"/>
    </font>
    <font>
      <b/>
      <i/>
      <sz val="11"/>
      <color rgb="FF000000"/>
      <name val="Arial"/>
      <family val="2"/>
      <charset val="161"/>
    </font>
    <font>
      <b/>
      <u/>
      <sz val="11"/>
      <color rgb="FF000000"/>
      <name val="Calibri"/>
      <family val="2"/>
      <charset val="161"/>
      <scheme val="minor"/>
    </font>
    <font>
      <sz val="11"/>
      <color rgb="FF00000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FF0000"/>
      <name val="Arial"/>
      <family val="2"/>
      <charset val="161"/>
    </font>
    <font>
      <b/>
      <i/>
      <sz val="11"/>
      <color rgb="FFFF0000"/>
      <name val="Arial"/>
      <family val="2"/>
      <charset val="161"/>
    </font>
    <font>
      <b/>
      <u/>
      <sz val="9"/>
      <color rgb="FFFF0000"/>
      <name val="Arial"/>
      <family val="2"/>
      <charset val="161"/>
    </font>
    <font>
      <i/>
      <sz val="11"/>
      <color rgb="FFFF0000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i/>
      <u/>
      <sz val="11"/>
      <color rgb="FF000000"/>
      <name val="Arial"/>
      <family val="2"/>
      <charset val="161"/>
    </font>
    <font>
      <i/>
      <sz val="11"/>
      <color rgb="FF000000"/>
      <name val="Arial"/>
      <family val="2"/>
      <charset val="161"/>
    </font>
    <font>
      <i/>
      <sz val="11"/>
      <color theme="1"/>
      <name val="Calibri"/>
      <family val="2"/>
      <charset val="161"/>
      <scheme val="minor"/>
    </font>
    <font>
      <b/>
      <i/>
      <sz val="11"/>
      <color rgb="FF000000"/>
      <name val="Calibri"/>
      <family val="2"/>
      <charset val="161"/>
      <scheme val="minor"/>
    </font>
    <font>
      <b/>
      <sz val="12"/>
      <color rgb="FF000000"/>
      <name val="Calibri"/>
      <family val="2"/>
      <charset val="161"/>
      <scheme val="minor"/>
    </font>
    <font>
      <b/>
      <sz val="11"/>
      <color rgb="FF000000"/>
      <name val="Times New Roman"/>
      <family val="1"/>
      <charset val="161"/>
    </font>
    <font>
      <sz val="11"/>
      <color theme="1"/>
      <name val="Times New Roman"/>
      <family val="1"/>
      <charset val="161"/>
    </font>
    <font>
      <b/>
      <u/>
      <sz val="11"/>
      <color rgb="FF000000"/>
      <name val="Times New Roman"/>
      <family val="1"/>
      <charset val="161"/>
    </font>
    <font>
      <sz val="11"/>
      <color rgb="FF000000"/>
      <name val="Times New Roman"/>
      <family val="1"/>
      <charset val="161"/>
    </font>
    <font>
      <i/>
      <sz val="11"/>
      <color rgb="FF000000"/>
      <name val="Times New Roman"/>
      <family val="1"/>
      <charset val="161"/>
    </font>
    <font>
      <b/>
      <i/>
      <sz val="11"/>
      <color rgb="FF000000"/>
      <name val="Times New Roman"/>
      <family val="1"/>
      <charset val="161"/>
    </font>
    <font>
      <i/>
      <sz val="11"/>
      <color theme="1"/>
      <name val="Times New Roman"/>
      <family val="1"/>
      <charset val="161"/>
    </font>
    <font>
      <b/>
      <i/>
      <u/>
      <sz val="11"/>
      <color rgb="FF000000"/>
      <name val="Times New Roman"/>
      <family val="1"/>
      <charset val="161"/>
    </font>
    <font>
      <b/>
      <i/>
      <sz val="11"/>
      <color theme="1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medium">
        <color rgb="FFEFEFEF"/>
      </bottom>
      <diagonal/>
    </border>
    <border>
      <left/>
      <right/>
      <top style="thick">
        <color auto="1"/>
      </top>
      <bottom style="medium">
        <color rgb="FFEFEFEF"/>
      </bottom>
      <diagonal/>
    </border>
    <border>
      <left/>
      <right style="thick">
        <color auto="1"/>
      </right>
      <top style="thick">
        <color auto="1"/>
      </top>
      <bottom style="medium">
        <color rgb="FFEFEFEF"/>
      </bottom>
      <diagonal/>
    </border>
    <border>
      <left style="thick">
        <color auto="1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2C638B"/>
      </bottom>
      <diagonal/>
    </border>
    <border>
      <left style="medium">
        <color rgb="FFEFEFEF"/>
      </left>
      <right style="thick">
        <color auto="1"/>
      </right>
      <top style="medium">
        <color rgb="FFEFEFEF"/>
      </top>
      <bottom style="medium">
        <color rgb="FF2C638B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FEFEF"/>
      </left>
      <right style="thick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double">
        <color rgb="FF2C638B"/>
      </bottom>
      <diagonal/>
    </border>
    <border>
      <left style="medium">
        <color rgb="FFEFEFEF"/>
      </left>
      <right style="thick">
        <color auto="1"/>
      </right>
      <top style="medium">
        <color rgb="FFEFEFEF"/>
      </top>
      <bottom style="double">
        <color rgb="FF2C638B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rgb="FFEFEFEF"/>
      </left>
      <right style="medium">
        <color rgb="FFEFEFEF"/>
      </right>
      <top/>
      <bottom style="medium">
        <color rgb="FFEFEFEF"/>
      </bottom>
      <diagonal/>
    </border>
    <border>
      <left style="medium">
        <color rgb="FFEFEFEF"/>
      </left>
      <right style="thick">
        <color auto="1"/>
      </right>
      <top/>
      <bottom style="medium">
        <color rgb="FFEFEFEF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70">
    <xf numFmtId="0" fontId="0" fillId="0" borderId="0" xfId="0"/>
    <xf numFmtId="4" fontId="0" fillId="0" borderId="0" xfId="0" applyNumberFormat="1" applyBorder="1"/>
    <xf numFmtId="0" fontId="0" fillId="0" borderId="0" xfId="0" applyFont="1" applyBorder="1"/>
    <xf numFmtId="4" fontId="4" fillId="3" borderId="0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2" fillId="2" borderId="0" xfId="0" applyFont="1" applyFill="1" applyBorder="1" applyAlignment="1">
      <alignment horizontal="justify" vertical="center" wrapText="1"/>
    </xf>
    <xf numFmtId="4" fontId="2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4" fontId="3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0" fontId="0" fillId="0" borderId="0" xfId="0" applyBorder="1" applyAlignment="1">
      <alignment horizontal="right"/>
    </xf>
    <xf numFmtId="4" fontId="8" fillId="2" borderId="0" xfId="0" applyNumberFormat="1" applyFont="1" applyFill="1" applyBorder="1" applyAlignment="1">
      <alignment horizontal="center" vertical="center" wrapText="1"/>
    </xf>
    <xf numFmtId="4" fontId="9" fillId="3" borderId="0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Border="1"/>
    <xf numFmtId="4" fontId="3" fillId="0" borderId="0" xfId="0" applyNumberFormat="1" applyFont="1" applyFill="1" applyBorder="1" applyAlignment="1">
      <alignment horizontal="center" vertical="center" wrapText="1"/>
    </xf>
    <xf numFmtId="4" fontId="10" fillId="2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/>
    <xf numFmtId="4" fontId="11" fillId="0" borderId="0" xfId="0" applyNumberFormat="1" applyFont="1" applyBorder="1"/>
    <xf numFmtId="0" fontId="1" fillId="2" borderId="0" xfId="0" applyFont="1" applyFill="1" applyBorder="1" applyAlignment="1">
      <alignment wrapText="1"/>
    </xf>
    <xf numFmtId="0" fontId="4" fillId="0" borderId="0" xfId="0" applyFont="1" applyFill="1" applyBorder="1" applyAlignment="1">
      <alignment vertical="center" wrapText="1"/>
    </xf>
    <xf numFmtId="4" fontId="4" fillId="0" borderId="0" xfId="0" applyNumberFormat="1" applyFont="1" applyFill="1" applyBorder="1" applyAlignment="1">
      <alignment horizontal="center" vertical="center" wrapText="1"/>
    </xf>
    <xf numFmtId="4" fontId="13" fillId="2" borderId="0" xfId="0" applyNumberFormat="1" applyFont="1" applyFill="1" applyBorder="1" applyAlignment="1">
      <alignment horizontal="center" vertical="center" wrapText="1"/>
    </xf>
    <xf numFmtId="4" fontId="14" fillId="2" borderId="0" xfId="0" applyNumberFormat="1" applyFont="1" applyFill="1" applyBorder="1" applyAlignment="1">
      <alignment horizontal="center" vertical="center" wrapText="1"/>
    </xf>
    <xf numFmtId="4" fontId="15" fillId="0" borderId="0" xfId="0" applyNumberFormat="1" applyFont="1" applyBorder="1"/>
    <xf numFmtId="4" fontId="0" fillId="0" borderId="0" xfId="0" applyNumberFormat="1" applyBorder="1" applyAlignment="1">
      <alignment horizontal="center"/>
    </xf>
    <xf numFmtId="4" fontId="2" fillId="2" borderId="0" xfId="0" applyNumberFormat="1" applyFont="1" applyFill="1" applyBorder="1" applyAlignment="1">
      <alignment horizontal="center" wrapText="1"/>
    </xf>
    <xf numFmtId="4" fontId="13" fillId="2" borderId="0" xfId="0" applyNumberFormat="1" applyFont="1" applyFill="1" applyBorder="1" applyAlignment="1">
      <alignment horizontal="center" wrapText="1"/>
    </xf>
    <xf numFmtId="0" fontId="0" fillId="0" borderId="0" xfId="0" applyFont="1"/>
    <xf numFmtId="0" fontId="6" fillId="2" borderId="4" xfId="0" applyFont="1" applyFill="1" applyBorder="1" applyAlignment="1">
      <alignment vertical="center" wrapText="1"/>
    </xf>
    <xf numFmtId="0" fontId="16" fillId="2" borderId="4" xfId="0" applyFont="1" applyFill="1" applyBorder="1" applyAlignment="1">
      <alignment vertical="center" wrapText="1"/>
    </xf>
    <xf numFmtId="4" fontId="6" fillId="2" borderId="7" xfId="0" applyNumberFormat="1" applyFont="1" applyFill="1" applyBorder="1" applyAlignment="1">
      <alignment horizontal="center" vertical="center" wrapText="1"/>
    </xf>
    <xf numFmtId="4" fontId="6" fillId="2" borderId="8" xfId="0" applyNumberFormat="1" applyFont="1" applyFill="1" applyBorder="1" applyAlignment="1">
      <alignment horizontal="center" vertical="center" wrapText="1"/>
    </xf>
    <xf numFmtId="4" fontId="6" fillId="2" borderId="5" xfId="0" applyNumberFormat="1" applyFont="1" applyFill="1" applyBorder="1" applyAlignment="1">
      <alignment horizontal="center" vertical="center" wrapText="1"/>
    </xf>
    <xf numFmtId="4" fontId="6" fillId="2" borderId="6" xfId="0" applyNumberFormat="1" applyFont="1" applyFill="1" applyBorder="1" applyAlignment="1">
      <alignment horizontal="center" vertical="center" wrapText="1"/>
    </xf>
    <xf numFmtId="4" fontId="6" fillId="2" borderId="9" xfId="0" applyNumberFormat="1" applyFont="1" applyFill="1" applyBorder="1" applyAlignment="1">
      <alignment horizontal="center" vertical="center" wrapText="1"/>
    </xf>
    <xf numFmtId="4" fontId="6" fillId="2" borderId="10" xfId="0" applyNumberFormat="1" applyFont="1" applyFill="1" applyBorder="1" applyAlignment="1">
      <alignment horizontal="center" vertical="center" wrapText="1"/>
    </xf>
    <xf numFmtId="0" fontId="0" fillId="0" borderId="11" xfId="0" applyFont="1" applyBorder="1"/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15" xfId="0" applyFont="1" applyBorder="1"/>
    <xf numFmtId="4" fontId="6" fillId="2" borderId="16" xfId="0" applyNumberFormat="1" applyFont="1" applyFill="1" applyBorder="1" applyAlignment="1">
      <alignment horizontal="center" vertical="center" wrapText="1"/>
    </xf>
    <xf numFmtId="4" fontId="6" fillId="2" borderId="17" xfId="0" applyNumberFormat="1" applyFont="1" applyFill="1" applyBorder="1" applyAlignment="1">
      <alignment horizontal="center" vertical="center" wrapText="1"/>
    </xf>
    <xf numFmtId="4" fontId="0" fillId="0" borderId="0" xfId="0" applyNumberFormat="1" applyFont="1"/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9" fillId="0" borderId="0" xfId="0" applyFont="1" applyBorder="1"/>
    <xf numFmtId="0" fontId="20" fillId="2" borderId="0" xfId="0" applyFont="1" applyFill="1" applyBorder="1" applyAlignment="1">
      <alignment vertical="center" wrapText="1"/>
    </xf>
    <xf numFmtId="0" fontId="21" fillId="2" borderId="0" xfId="0" applyFont="1" applyFill="1" applyBorder="1" applyAlignment="1">
      <alignment vertical="center" wrapText="1"/>
    </xf>
    <xf numFmtId="4" fontId="21" fillId="2" borderId="0" xfId="0" applyNumberFormat="1" applyFont="1" applyFill="1" applyBorder="1" applyAlignment="1">
      <alignment horizontal="center" vertical="center" wrapText="1"/>
    </xf>
    <xf numFmtId="4" fontId="22" fillId="2" borderId="0" xfId="0" applyNumberFormat="1" applyFont="1" applyFill="1" applyBorder="1" applyAlignment="1">
      <alignment horizontal="center" vertical="center" wrapText="1"/>
    </xf>
    <xf numFmtId="4" fontId="19" fillId="0" borderId="0" xfId="0" applyNumberFormat="1" applyFont="1" applyBorder="1"/>
    <xf numFmtId="164" fontId="19" fillId="0" borderId="0" xfId="1" applyNumberFormat="1" applyFont="1" applyBorder="1"/>
    <xf numFmtId="0" fontId="18" fillId="3" borderId="0" xfId="0" applyFont="1" applyFill="1" applyBorder="1" applyAlignment="1">
      <alignment vertical="center" wrapText="1"/>
    </xf>
    <xf numFmtId="4" fontId="18" fillId="3" borderId="0" xfId="0" applyNumberFormat="1" applyFont="1" applyFill="1" applyBorder="1" applyAlignment="1">
      <alignment horizontal="center" vertical="center" wrapText="1"/>
    </xf>
    <xf numFmtId="4" fontId="23" fillId="3" borderId="0" xfId="0" applyNumberFormat="1" applyFont="1" applyFill="1" applyBorder="1" applyAlignment="1">
      <alignment horizontal="center" vertical="center" wrapText="1"/>
    </xf>
    <xf numFmtId="4" fontId="21" fillId="0" borderId="0" xfId="0" applyNumberFormat="1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vertical="center" wrapText="1"/>
    </xf>
    <xf numFmtId="4" fontId="24" fillId="0" borderId="0" xfId="0" applyNumberFormat="1" applyFont="1" applyBorder="1"/>
    <xf numFmtId="4" fontId="20" fillId="2" borderId="0" xfId="0" applyNumberFormat="1" applyFont="1" applyFill="1" applyBorder="1" applyAlignment="1">
      <alignment horizontal="center" wrapText="1"/>
    </xf>
    <xf numFmtId="4" fontId="25" fillId="2" borderId="0" xfId="0" applyNumberFormat="1" applyFont="1" applyFill="1" applyBorder="1" applyAlignment="1">
      <alignment horizontal="center" wrapText="1"/>
    </xf>
    <xf numFmtId="9" fontId="26" fillId="4" borderId="0" xfId="1" applyFont="1" applyFill="1" applyBorder="1" applyAlignment="1">
      <alignment horizontal="center"/>
    </xf>
    <xf numFmtId="4" fontId="21" fillId="5" borderId="0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</cellXfs>
  <cellStyles count="2">
    <cellStyle name="Κανονικό" xfId="0" builtinId="0"/>
    <cellStyle name="Ποσοστό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80"/>
  <sheetViews>
    <sheetView showGridLines="0" zoomScale="85" zoomScaleNormal="85" workbookViewId="0">
      <pane ySplit="4" topLeftCell="A63" activePane="bottomLeft" state="frozen"/>
      <selection pane="bottomLeft" activeCell="C81" sqref="C81"/>
    </sheetView>
  </sheetViews>
  <sheetFormatPr defaultColWidth="9.109375" defaultRowHeight="14.4" x14ac:dyDescent="0.3"/>
  <cols>
    <col min="1" max="1" width="2.6640625" style="4" customWidth="1"/>
    <col min="2" max="2" width="63.44140625" style="4" customWidth="1"/>
    <col min="3" max="4" width="22.5546875" style="1" customWidth="1"/>
    <col min="5" max="5" width="22.5546875" style="1" hidden="1" customWidth="1"/>
    <col min="6" max="6" width="22.21875" style="1" hidden="1" customWidth="1"/>
    <col min="7" max="7" width="17.21875" style="24" hidden="1" customWidth="1"/>
    <col min="8" max="9" width="22.5546875" style="1" hidden="1" customWidth="1"/>
    <col min="10" max="10" width="17.109375" style="24" hidden="1" customWidth="1"/>
    <col min="11" max="11" width="22.5546875" style="14" hidden="1" customWidth="1"/>
    <col min="12" max="12" width="14.44140625" style="17" hidden="1" customWidth="1"/>
    <col min="13" max="13" width="11.88671875" style="4" bestFit="1" customWidth="1"/>
    <col min="14" max="14" width="9.109375" style="4"/>
    <col min="15" max="15" width="10.33203125" style="4" bestFit="1" customWidth="1"/>
    <col min="16" max="16384" width="9.109375" style="4"/>
  </cols>
  <sheetData>
    <row r="2" spans="2:12" ht="67.8" customHeight="1" x14ac:dyDescent="0.3">
      <c r="B2" s="64" t="s">
        <v>100</v>
      </c>
      <c r="C2" s="64"/>
      <c r="D2" s="64"/>
      <c r="E2" s="64"/>
      <c r="F2" s="64"/>
      <c r="G2" s="64"/>
      <c r="H2" s="64"/>
      <c r="I2" s="64"/>
      <c r="J2" s="64"/>
      <c r="K2" s="64"/>
    </row>
    <row r="3" spans="2:12" x14ac:dyDescent="0.3">
      <c r="B3" s="65" t="s">
        <v>72</v>
      </c>
      <c r="C3" s="65"/>
      <c r="D3" s="65"/>
      <c r="E3" s="65"/>
      <c r="F3" s="65"/>
      <c r="G3" s="65"/>
      <c r="H3" s="65"/>
      <c r="I3" s="65"/>
      <c r="J3" s="65"/>
      <c r="K3" s="65"/>
    </row>
    <row r="4" spans="2:12" ht="51.6" customHeight="1" x14ac:dyDescent="0.3">
      <c r="B4" s="5" t="s">
        <v>81</v>
      </c>
      <c r="C4" s="26" t="s">
        <v>101</v>
      </c>
      <c r="D4" s="26" t="s">
        <v>83</v>
      </c>
      <c r="E4" s="26" t="s">
        <v>84</v>
      </c>
      <c r="F4" s="26" t="s">
        <v>85</v>
      </c>
      <c r="G4" s="27" t="s">
        <v>86</v>
      </c>
      <c r="H4" s="26" t="s">
        <v>87</v>
      </c>
      <c r="I4" s="26" t="s">
        <v>88</v>
      </c>
      <c r="J4" s="27" t="s">
        <v>89</v>
      </c>
      <c r="K4" s="16" t="s">
        <v>75</v>
      </c>
      <c r="L4" s="16" t="s">
        <v>80</v>
      </c>
    </row>
    <row r="5" spans="2:12" x14ac:dyDescent="0.3">
      <c r="B5" s="7" t="s">
        <v>15</v>
      </c>
      <c r="C5" s="8"/>
      <c r="D5" s="8"/>
      <c r="E5" s="8"/>
      <c r="F5" s="8"/>
      <c r="G5" s="23"/>
      <c r="H5" s="8"/>
      <c r="I5" s="8"/>
      <c r="J5" s="23"/>
      <c r="K5" s="12"/>
    </row>
    <row r="6" spans="2:12" x14ac:dyDescent="0.3">
      <c r="B6" s="7" t="s">
        <v>16</v>
      </c>
      <c r="C6" s="8"/>
      <c r="D6" s="8"/>
      <c r="E6" s="8"/>
      <c r="F6" s="8"/>
      <c r="G6" s="23"/>
      <c r="H6" s="8"/>
      <c r="I6" s="8"/>
      <c r="J6" s="23"/>
      <c r="K6" s="12"/>
    </row>
    <row r="7" spans="2:12" x14ac:dyDescent="0.3">
      <c r="B7" s="9" t="s">
        <v>17</v>
      </c>
      <c r="C7" s="8">
        <v>4637958.6640967475</v>
      </c>
      <c r="D7" s="8">
        <v>4413727.2440967467</v>
      </c>
      <c r="E7" s="8">
        <v>4497170.8240967467</v>
      </c>
      <c r="F7" s="8">
        <v>94897.379999999888</v>
      </c>
      <c r="G7" s="23">
        <f>E7-F7</f>
        <v>4402273.4440967469</v>
      </c>
      <c r="H7" s="8">
        <v>4580614.4040967468</v>
      </c>
      <c r="I7" s="8">
        <v>85074.249999999884</v>
      </c>
      <c r="J7" s="23">
        <f>H7-I7</f>
        <v>4495540.1540967468</v>
      </c>
      <c r="K7" s="12">
        <v>105354.4</v>
      </c>
      <c r="L7" s="18">
        <f>I7-K7</f>
        <v>-20280.150000000111</v>
      </c>
    </row>
    <row r="8" spans="2:12" x14ac:dyDescent="0.3">
      <c r="B8" s="9" t="s">
        <v>9</v>
      </c>
      <c r="C8" s="8">
        <v>573354.53</v>
      </c>
      <c r="D8" s="8">
        <v>655408.29000000015</v>
      </c>
      <c r="E8" s="8">
        <v>711085.06</v>
      </c>
      <c r="F8" s="8">
        <v>711085.06</v>
      </c>
      <c r="G8" s="23">
        <f t="shared" ref="G8:G10" si="0">E8-F8</f>
        <v>0</v>
      </c>
      <c r="H8" s="8">
        <v>269616.89</v>
      </c>
      <c r="I8" s="8">
        <v>269616.89</v>
      </c>
      <c r="J8" s="23">
        <f t="shared" ref="J8:J10" si="1">H8-I8</f>
        <v>0</v>
      </c>
      <c r="K8" s="12">
        <v>269616.89</v>
      </c>
      <c r="L8" s="18">
        <f t="shared" ref="L8:L11" si="2">I8-K8</f>
        <v>0</v>
      </c>
    </row>
    <row r="9" spans="2:12" x14ac:dyDescent="0.3">
      <c r="B9" s="9" t="s">
        <v>0</v>
      </c>
      <c r="C9" s="8">
        <v>44723.429999999935</v>
      </c>
      <c r="D9" s="8">
        <v>56427.919999999984</v>
      </c>
      <c r="E9" s="8">
        <v>65900.049999999988</v>
      </c>
      <c r="F9" s="8">
        <v>65900.05</v>
      </c>
      <c r="G9" s="23">
        <f t="shared" si="0"/>
        <v>0</v>
      </c>
      <c r="H9" s="8">
        <v>47798.109999999986</v>
      </c>
      <c r="I9" s="8">
        <v>47798.11</v>
      </c>
      <c r="J9" s="23">
        <f t="shared" si="1"/>
        <v>0</v>
      </c>
      <c r="K9" s="12">
        <v>47798.11</v>
      </c>
      <c r="L9" s="18">
        <f t="shared" si="2"/>
        <v>0</v>
      </c>
    </row>
    <row r="10" spans="2:12" x14ac:dyDescent="0.3">
      <c r="B10" s="9" t="s">
        <v>77</v>
      </c>
      <c r="C10" s="8">
        <v>20280.150000000001</v>
      </c>
      <c r="D10" s="8">
        <v>20280.150000000001</v>
      </c>
      <c r="E10" s="8">
        <v>20280.150000000001</v>
      </c>
      <c r="F10" s="8">
        <v>20280.150000000001</v>
      </c>
      <c r="G10" s="23">
        <f t="shared" si="0"/>
        <v>0</v>
      </c>
      <c r="H10" s="8">
        <v>20280.150000000001</v>
      </c>
      <c r="I10" s="8">
        <v>20280.150000000001</v>
      </c>
      <c r="J10" s="23">
        <f t="shared" si="1"/>
        <v>0</v>
      </c>
      <c r="K10" s="12">
        <v>0</v>
      </c>
      <c r="L10" s="18">
        <f t="shared" si="2"/>
        <v>20280.150000000001</v>
      </c>
    </row>
    <row r="11" spans="2:12" x14ac:dyDescent="0.3">
      <c r="B11" s="10" t="s">
        <v>18</v>
      </c>
      <c r="C11" s="3">
        <f t="shared" ref="C11" si="3">SUM(C7:C10)</f>
        <v>5276316.7740967479</v>
      </c>
      <c r="D11" s="3">
        <f t="shared" ref="D11:K11" si="4">SUM(D7:D10)</f>
        <v>5145843.604096747</v>
      </c>
      <c r="E11" s="3">
        <f t="shared" si="4"/>
        <v>5294436.0840967475</v>
      </c>
      <c r="F11" s="3">
        <f t="shared" si="4"/>
        <v>892162.64</v>
      </c>
      <c r="G11" s="3">
        <f t="shared" si="4"/>
        <v>4402273.4440967469</v>
      </c>
      <c r="H11" s="3">
        <f t="shared" si="4"/>
        <v>4918309.5540967472</v>
      </c>
      <c r="I11" s="3">
        <f t="shared" si="4"/>
        <v>422769.39999999991</v>
      </c>
      <c r="J11" s="3">
        <f t="shared" si="4"/>
        <v>4495540.1540967468</v>
      </c>
      <c r="K11" s="13">
        <f t="shared" si="4"/>
        <v>422769.4</v>
      </c>
      <c r="L11" s="18">
        <f t="shared" si="2"/>
        <v>0</v>
      </c>
    </row>
    <row r="12" spans="2:12" x14ac:dyDescent="0.3">
      <c r="B12" s="7" t="s">
        <v>19</v>
      </c>
      <c r="C12" s="8"/>
      <c r="D12" s="8"/>
      <c r="E12" s="8"/>
      <c r="F12" s="8"/>
      <c r="G12" s="23"/>
      <c r="H12" s="8"/>
      <c r="I12" s="8"/>
      <c r="J12" s="23"/>
      <c r="K12" s="12"/>
      <c r="L12" s="18">
        <f t="shared" ref="L12:L77" si="5">I12-K12</f>
        <v>0</v>
      </c>
    </row>
    <row r="13" spans="2:12" x14ac:dyDescent="0.3">
      <c r="B13" s="9" t="s">
        <v>78</v>
      </c>
      <c r="C13" s="8">
        <v>10708.369999999937</v>
      </c>
      <c r="D13" s="8">
        <v>12258.369999999937</v>
      </c>
      <c r="E13" s="8">
        <v>13808.37</v>
      </c>
      <c r="F13" s="8">
        <v>13808.37</v>
      </c>
      <c r="G13" s="23">
        <f>E13-F13</f>
        <v>0</v>
      </c>
      <c r="H13" s="8">
        <v>319116.07</v>
      </c>
      <c r="I13" s="8">
        <v>319116.07</v>
      </c>
      <c r="J13" s="23">
        <f>H13-I13</f>
        <v>0</v>
      </c>
      <c r="K13" s="12">
        <v>319116.07</v>
      </c>
      <c r="L13" s="18">
        <f t="shared" si="5"/>
        <v>0</v>
      </c>
    </row>
    <row r="14" spans="2:12" x14ac:dyDescent="0.3">
      <c r="B14" s="10" t="s">
        <v>18</v>
      </c>
      <c r="C14" s="3">
        <f t="shared" ref="C14" si="6">SUM(C13)</f>
        <v>10708.369999999937</v>
      </c>
      <c r="D14" s="3">
        <f t="shared" ref="D14:K14" si="7">SUM(D13)</f>
        <v>12258.369999999937</v>
      </c>
      <c r="E14" s="3">
        <f t="shared" si="7"/>
        <v>13808.37</v>
      </c>
      <c r="F14" s="3">
        <f t="shared" si="7"/>
        <v>13808.37</v>
      </c>
      <c r="G14" s="3">
        <f t="shared" si="7"/>
        <v>0</v>
      </c>
      <c r="H14" s="3">
        <f t="shared" si="7"/>
        <v>319116.07</v>
      </c>
      <c r="I14" s="3">
        <f t="shared" si="7"/>
        <v>319116.07</v>
      </c>
      <c r="J14" s="3">
        <f t="shared" si="7"/>
        <v>0</v>
      </c>
      <c r="K14" s="13">
        <f t="shared" si="7"/>
        <v>319116.07</v>
      </c>
      <c r="L14" s="18">
        <f t="shared" si="5"/>
        <v>0</v>
      </c>
    </row>
    <row r="15" spans="2:12" x14ac:dyDescent="0.3">
      <c r="B15" s="7" t="s">
        <v>20</v>
      </c>
      <c r="C15" s="8"/>
      <c r="D15" s="8"/>
      <c r="E15" s="8"/>
      <c r="F15" s="8"/>
      <c r="G15" s="23"/>
      <c r="H15" s="8"/>
      <c r="I15" s="8"/>
      <c r="J15" s="23"/>
      <c r="K15" s="12"/>
      <c r="L15" s="18">
        <f t="shared" si="5"/>
        <v>0</v>
      </c>
    </row>
    <row r="16" spans="2:12" x14ac:dyDescent="0.3">
      <c r="B16" s="9" t="s">
        <v>20</v>
      </c>
      <c r="C16" s="8">
        <v>15960</v>
      </c>
      <c r="D16" s="8">
        <v>198586.05</v>
      </c>
      <c r="E16" s="8">
        <v>0</v>
      </c>
      <c r="F16" s="8">
        <v>0</v>
      </c>
      <c r="G16" s="23"/>
      <c r="H16" s="8">
        <v>0</v>
      </c>
      <c r="I16" s="8">
        <v>0</v>
      </c>
      <c r="J16" s="23"/>
      <c r="K16" s="12">
        <v>0</v>
      </c>
      <c r="L16" s="18">
        <f t="shared" si="5"/>
        <v>0</v>
      </c>
    </row>
    <row r="17" spans="2:12" x14ac:dyDescent="0.3">
      <c r="B17" s="10" t="s">
        <v>18</v>
      </c>
      <c r="C17" s="3">
        <f>SUM(C16)</f>
        <v>15960</v>
      </c>
      <c r="D17" s="3">
        <f>SUM(D16)</f>
        <v>198586.05</v>
      </c>
      <c r="E17" s="3">
        <f>SUM(E16)</f>
        <v>0</v>
      </c>
      <c r="F17" s="3">
        <f>SUM(F16)</f>
        <v>0</v>
      </c>
      <c r="G17" s="3"/>
      <c r="H17" s="3">
        <f>SUM(H16)</f>
        <v>0</v>
      </c>
      <c r="I17" s="3">
        <f>SUM(I16)</f>
        <v>0</v>
      </c>
      <c r="J17" s="3"/>
      <c r="K17" s="13">
        <f>SUM(K16)</f>
        <v>0</v>
      </c>
      <c r="L17" s="18">
        <f t="shared" si="5"/>
        <v>0</v>
      </c>
    </row>
    <row r="18" spans="2:12" x14ac:dyDescent="0.3">
      <c r="B18" s="7" t="s">
        <v>21</v>
      </c>
      <c r="C18" s="8"/>
      <c r="D18" s="8"/>
      <c r="E18" s="8"/>
      <c r="F18" s="8"/>
      <c r="G18" s="23"/>
      <c r="H18" s="8"/>
      <c r="I18" s="8"/>
      <c r="J18" s="23"/>
      <c r="K18" s="12"/>
      <c r="L18" s="18">
        <f t="shared" si="5"/>
        <v>0</v>
      </c>
    </row>
    <row r="19" spans="2:12" hidden="1" x14ac:dyDescent="0.3">
      <c r="B19" s="9" t="s">
        <v>22</v>
      </c>
      <c r="C19" s="8">
        <v>0</v>
      </c>
      <c r="D19" s="8">
        <v>0</v>
      </c>
      <c r="E19" s="8">
        <v>0</v>
      </c>
      <c r="F19" s="8">
        <v>0</v>
      </c>
      <c r="G19" s="23"/>
      <c r="H19" s="8">
        <v>0</v>
      </c>
      <c r="I19" s="8">
        <v>0</v>
      </c>
      <c r="J19" s="23"/>
      <c r="K19" s="12">
        <v>60772.34</v>
      </c>
      <c r="L19" s="18">
        <f t="shared" si="5"/>
        <v>-60772.34</v>
      </c>
    </row>
    <row r="20" spans="2:12" x14ac:dyDescent="0.3">
      <c r="B20" s="9" t="s">
        <v>79</v>
      </c>
      <c r="C20" s="8">
        <v>34425</v>
      </c>
      <c r="D20" s="8">
        <v>33160</v>
      </c>
      <c r="E20" s="8">
        <v>33810</v>
      </c>
      <c r="F20" s="8">
        <v>33810</v>
      </c>
      <c r="G20" s="23">
        <f t="shared" ref="G20:G21" si="8">E20-F20</f>
        <v>0</v>
      </c>
      <c r="H20" s="8">
        <v>59619</v>
      </c>
      <c r="I20" s="8">
        <v>59619</v>
      </c>
      <c r="J20" s="23">
        <f t="shared" ref="J20:J21" si="9">H20-I20</f>
        <v>0</v>
      </c>
      <c r="K20" s="12">
        <v>0</v>
      </c>
      <c r="L20" s="18">
        <f t="shared" si="5"/>
        <v>59619</v>
      </c>
    </row>
    <row r="21" spans="2:12" x14ac:dyDescent="0.3">
      <c r="B21" s="9" t="s">
        <v>76</v>
      </c>
      <c r="C21" s="8">
        <v>836.39</v>
      </c>
      <c r="D21" s="8">
        <v>836.39</v>
      </c>
      <c r="E21" s="8">
        <v>1153.3399999999999</v>
      </c>
      <c r="F21" s="8">
        <v>1153.3399999999999</v>
      </c>
      <c r="G21" s="23">
        <f t="shared" si="8"/>
        <v>0</v>
      </c>
      <c r="H21" s="8">
        <v>1153.3399999999999</v>
      </c>
      <c r="I21" s="8">
        <v>1153.3399999999999</v>
      </c>
      <c r="J21" s="23">
        <f t="shared" si="9"/>
        <v>0</v>
      </c>
      <c r="K21" s="12">
        <v>0</v>
      </c>
      <c r="L21" s="18">
        <f t="shared" si="5"/>
        <v>1153.3399999999999</v>
      </c>
    </row>
    <row r="22" spans="2:12" x14ac:dyDescent="0.3">
      <c r="B22" s="10" t="s">
        <v>18</v>
      </c>
      <c r="C22" s="3">
        <f t="shared" ref="C22" si="10">SUM(C19:C21)</f>
        <v>35261.39</v>
      </c>
      <c r="D22" s="3">
        <f t="shared" ref="D22:K22" si="11">SUM(D19:D21)</f>
        <v>33996.39</v>
      </c>
      <c r="E22" s="3">
        <f t="shared" si="11"/>
        <v>34963.339999999997</v>
      </c>
      <c r="F22" s="3">
        <f t="shared" si="11"/>
        <v>34963.339999999997</v>
      </c>
      <c r="G22" s="3">
        <f t="shared" si="11"/>
        <v>0</v>
      </c>
      <c r="H22" s="3">
        <f t="shared" si="11"/>
        <v>60772.34</v>
      </c>
      <c r="I22" s="3">
        <f t="shared" si="11"/>
        <v>60772.34</v>
      </c>
      <c r="J22" s="3">
        <f t="shared" si="11"/>
        <v>0</v>
      </c>
      <c r="K22" s="13">
        <f t="shared" si="11"/>
        <v>60772.34</v>
      </c>
      <c r="L22" s="18">
        <f t="shared" si="5"/>
        <v>0</v>
      </c>
    </row>
    <row r="23" spans="2:12" x14ac:dyDescent="0.3">
      <c r="B23" s="10" t="s">
        <v>23</v>
      </c>
      <c r="C23" s="3">
        <f t="shared" ref="C23" si="12">C22+C17+C14+C11</f>
        <v>5338246.5340967476</v>
      </c>
      <c r="D23" s="3">
        <f t="shared" ref="D23:K23" si="13">D22+D17+D14+D11</f>
        <v>5390684.4140967466</v>
      </c>
      <c r="E23" s="3">
        <f t="shared" si="13"/>
        <v>5343207.7940967474</v>
      </c>
      <c r="F23" s="3">
        <f t="shared" si="13"/>
        <v>940934.35</v>
      </c>
      <c r="G23" s="3">
        <f t="shared" si="13"/>
        <v>4402273.4440967469</v>
      </c>
      <c r="H23" s="3">
        <f t="shared" si="13"/>
        <v>5298197.9640967473</v>
      </c>
      <c r="I23" s="3">
        <f t="shared" si="13"/>
        <v>802657.80999999994</v>
      </c>
      <c r="J23" s="3">
        <f t="shared" si="13"/>
        <v>4495540.1540967468</v>
      </c>
      <c r="K23" s="13">
        <f t="shared" si="13"/>
        <v>802657.81</v>
      </c>
      <c r="L23" s="18">
        <f t="shared" si="5"/>
        <v>0</v>
      </c>
    </row>
    <row r="24" spans="2:12" x14ac:dyDescent="0.3">
      <c r="B24" s="7" t="s">
        <v>24</v>
      </c>
      <c r="C24" s="8"/>
      <c r="D24" s="8"/>
      <c r="E24" s="8"/>
      <c r="F24" s="8"/>
      <c r="G24" s="23"/>
      <c r="H24" s="8"/>
      <c r="I24" s="8"/>
      <c r="J24" s="23"/>
      <c r="K24" s="12"/>
      <c r="L24" s="18">
        <f t="shared" si="5"/>
        <v>0</v>
      </c>
    </row>
    <row r="25" spans="2:12" x14ac:dyDescent="0.3">
      <c r="B25" s="7" t="s">
        <v>25</v>
      </c>
      <c r="C25" s="8"/>
      <c r="D25" s="8"/>
      <c r="E25" s="8"/>
      <c r="F25" s="8"/>
      <c r="G25" s="23"/>
      <c r="H25" s="8"/>
      <c r="I25" s="8"/>
      <c r="J25" s="23"/>
      <c r="K25" s="12"/>
      <c r="L25" s="18">
        <f t="shared" si="5"/>
        <v>0</v>
      </c>
    </row>
    <row r="26" spans="2:12" x14ac:dyDescent="0.3">
      <c r="B26" s="9" t="s">
        <v>26</v>
      </c>
      <c r="C26" s="8">
        <v>2699631.67</v>
      </c>
      <c r="D26" s="8">
        <v>2048361.33</v>
      </c>
      <c r="E26" s="8">
        <v>1866327.29</v>
      </c>
      <c r="F26" s="8">
        <v>1866327.29</v>
      </c>
      <c r="G26" s="23">
        <f t="shared" ref="G26:G28" si="14">E26-F26</f>
        <v>0</v>
      </c>
      <c r="H26" s="8">
        <v>2273029.02</v>
      </c>
      <c r="I26" s="8">
        <v>2273029.02</v>
      </c>
      <c r="J26" s="23">
        <f t="shared" ref="J26:J28" si="15">H26-I26</f>
        <v>0</v>
      </c>
      <c r="K26" s="12">
        <v>2273029.02</v>
      </c>
      <c r="L26" s="18">
        <f t="shared" si="5"/>
        <v>0</v>
      </c>
    </row>
    <row r="27" spans="2:12" x14ac:dyDescent="0.3">
      <c r="B27" s="9" t="s">
        <v>1</v>
      </c>
      <c r="C27" s="8">
        <v>346246.98</v>
      </c>
      <c r="D27" s="8">
        <v>415907.35999999993</v>
      </c>
      <c r="E27" s="8">
        <v>426613.84</v>
      </c>
      <c r="F27" s="8">
        <v>426613.84</v>
      </c>
      <c r="G27" s="23">
        <f t="shared" si="14"/>
        <v>0</v>
      </c>
      <c r="H27" s="8">
        <v>423289</v>
      </c>
      <c r="I27" s="8">
        <v>423289</v>
      </c>
      <c r="J27" s="23">
        <f t="shared" si="15"/>
        <v>0</v>
      </c>
      <c r="K27" s="12">
        <v>423289</v>
      </c>
      <c r="L27" s="18">
        <f t="shared" si="5"/>
        <v>0</v>
      </c>
    </row>
    <row r="28" spans="2:12" x14ac:dyDescent="0.3">
      <c r="B28" s="9" t="s">
        <v>27</v>
      </c>
      <c r="C28" s="8">
        <v>330156.65000000002</v>
      </c>
      <c r="D28" s="8">
        <v>568044.42000000004</v>
      </c>
      <c r="E28" s="8">
        <v>348728.45</v>
      </c>
      <c r="F28" s="8">
        <v>348728.45</v>
      </c>
      <c r="G28" s="23">
        <f t="shared" si="14"/>
        <v>0</v>
      </c>
      <c r="H28" s="8">
        <v>319130.32</v>
      </c>
      <c r="I28" s="8">
        <v>319130.32</v>
      </c>
      <c r="J28" s="23">
        <f t="shared" si="15"/>
        <v>0</v>
      </c>
      <c r="K28" s="12">
        <v>319130.32</v>
      </c>
      <c r="L28" s="18">
        <f t="shared" si="5"/>
        <v>0</v>
      </c>
    </row>
    <row r="29" spans="2:12" x14ac:dyDescent="0.3">
      <c r="B29" s="9" t="s">
        <v>28</v>
      </c>
      <c r="C29" s="8">
        <v>22284.489999999998</v>
      </c>
      <c r="D29" s="8">
        <v>39365.230000000003</v>
      </c>
      <c r="E29" s="8">
        <v>0</v>
      </c>
      <c r="F29" s="8">
        <v>0</v>
      </c>
      <c r="G29" s="23"/>
      <c r="H29" s="8">
        <v>0</v>
      </c>
      <c r="I29" s="8">
        <v>0</v>
      </c>
      <c r="J29" s="23"/>
      <c r="K29" s="12">
        <v>0</v>
      </c>
      <c r="L29" s="18">
        <f t="shared" si="5"/>
        <v>0</v>
      </c>
    </row>
    <row r="30" spans="2:12" x14ac:dyDescent="0.3">
      <c r="B30" s="9" t="s">
        <v>29</v>
      </c>
      <c r="C30" s="8">
        <v>22658.82</v>
      </c>
      <c r="D30" s="8">
        <v>9700.6500000000015</v>
      </c>
      <c r="E30" s="8">
        <v>0</v>
      </c>
      <c r="F30" s="8">
        <v>0</v>
      </c>
      <c r="G30" s="23"/>
      <c r="H30" s="8">
        <v>0</v>
      </c>
      <c r="I30" s="8">
        <v>0</v>
      </c>
      <c r="J30" s="23"/>
      <c r="K30" s="12">
        <v>0</v>
      </c>
      <c r="L30" s="18">
        <f t="shared" si="5"/>
        <v>0</v>
      </c>
    </row>
    <row r="31" spans="2:12" x14ac:dyDescent="0.3">
      <c r="B31" s="10" t="s">
        <v>18</v>
      </c>
      <c r="C31" s="3">
        <f t="shared" ref="C31" si="16">SUM(C26:C30)</f>
        <v>3420978.61</v>
      </c>
      <c r="D31" s="3">
        <f t="shared" ref="D31:K31" si="17">SUM(D26:D30)</f>
        <v>3081378.9899999998</v>
      </c>
      <c r="E31" s="3">
        <f t="shared" si="17"/>
        <v>2641669.58</v>
      </c>
      <c r="F31" s="3">
        <f t="shared" si="17"/>
        <v>2641669.58</v>
      </c>
      <c r="G31" s="3">
        <f t="shared" si="17"/>
        <v>0</v>
      </c>
      <c r="H31" s="3">
        <f t="shared" si="17"/>
        <v>3015448.34</v>
      </c>
      <c r="I31" s="3">
        <f t="shared" si="17"/>
        <v>3015448.34</v>
      </c>
      <c r="J31" s="3">
        <f t="shared" si="17"/>
        <v>0</v>
      </c>
      <c r="K31" s="13">
        <f t="shared" si="17"/>
        <v>3015448.34</v>
      </c>
      <c r="L31" s="18">
        <f t="shared" si="5"/>
        <v>0</v>
      </c>
    </row>
    <row r="32" spans="2:12" x14ac:dyDescent="0.3">
      <c r="B32" s="7" t="s">
        <v>30</v>
      </c>
      <c r="C32" s="8"/>
      <c r="D32" s="8"/>
      <c r="E32" s="8"/>
      <c r="F32" s="8"/>
      <c r="G32" s="23"/>
      <c r="H32" s="8"/>
      <c r="I32" s="8"/>
      <c r="J32" s="23"/>
      <c r="K32" s="12"/>
      <c r="L32" s="18">
        <f t="shared" si="5"/>
        <v>0</v>
      </c>
    </row>
    <row r="33" spans="2:15" x14ac:dyDescent="0.3">
      <c r="B33" s="9" t="s">
        <v>31</v>
      </c>
      <c r="C33" s="8">
        <v>2397966.58</v>
      </c>
      <c r="D33" s="8">
        <v>2305332.6900000004</v>
      </c>
      <c r="E33" s="8">
        <v>2146082.62</v>
      </c>
      <c r="F33" s="8">
        <v>2146082.62</v>
      </c>
      <c r="G33" s="23">
        <f t="shared" ref="G33:G37" si="18">E33-F33</f>
        <v>0</v>
      </c>
      <c r="H33" s="8">
        <f>2803348.96-1000000</f>
        <v>1803348.96</v>
      </c>
      <c r="I33" s="8">
        <f>2803348.96-1000000</f>
        <v>1803348.96</v>
      </c>
      <c r="J33" s="23">
        <f t="shared" ref="J33:J37" si="19">H33-I33</f>
        <v>0</v>
      </c>
      <c r="K33" s="12">
        <v>2803348.96</v>
      </c>
      <c r="L33" s="18">
        <f t="shared" si="5"/>
        <v>-1000000</v>
      </c>
    </row>
    <row r="34" spans="2:15" x14ac:dyDescent="0.3">
      <c r="B34" s="9" t="s">
        <v>32</v>
      </c>
      <c r="C34" s="15">
        <v>96460.34</v>
      </c>
      <c r="D34" s="15">
        <v>50806.78</v>
      </c>
      <c r="E34" s="15">
        <v>176335.75</v>
      </c>
      <c r="F34" s="15">
        <v>176335.75</v>
      </c>
      <c r="G34" s="23">
        <f t="shared" si="18"/>
        <v>0</v>
      </c>
      <c r="H34" s="8">
        <v>0</v>
      </c>
      <c r="I34" s="8">
        <v>0</v>
      </c>
      <c r="J34" s="23">
        <f t="shared" si="19"/>
        <v>0</v>
      </c>
      <c r="K34" s="12">
        <v>0</v>
      </c>
      <c r="L34" s="18">
        <f t="shared" si="5"/>
        <v>0</v>
      </c>
    </row>
    <row r="35" spans="2:15" x14ac:dyDescent="0.3">
      <c r="B35" s="9" t="s">
        <v>10</v>
      </c>
      <c r="C35" s="8">
        <v>87331.890000000014</v>
      </c>
      <c r="D35" s="8">
        <v>190880.22</v>
      </c>
      <c r="E35" s="8">
        <v>329854.94999999995</v>
      </c>
      <c r="F35" s="8">
        <v>329854.94999999995</v>
      </c>
      <c r="G35" s="23">
        <f t="shared" si="18"/>
        <v>0</v>
      </c>
      <c r="H35" s="8">
        <v>35843.300000000003</v>
      </c>
      <c r="I35" s="8">
        <v>35843.300000000003</v>
      </c>
      <c r="J35" s="23">
        <f t="shared" si="19"/>
        <v>0</v>
      </c>
      <c r="K35" s="12">
        <v>35843.300000000003</v>
      </c>
      <c r="L35" s="18">
        <f t="shared" si="5"/>
        <v>0</v>
      </c>
    </row>
    <row r="36" spans="2:15" x14ac:dyDescent="0.3">
      <c r="B36" s="9" t="s">
        <v>33</v>
      </c>
      <c r="C36" s="8">
        <v>20167.2</v>
      </c>
      <c r="D36" s="8">
        <v>0</v>
      </c>
      <c r="E36" s="8">
        <v>0</v>
      </c>
      <c r="F36" s="8">
        <v>0</v>
      </c>
      <c r="G36" s="23">
        <f t="shared" si="18"/>
        <v>0</v>
      </c>
      <c r="H36" s="8">
        <v>0</v>
      </c>
      <c r="I36" s="8">
        <v>0</v>
      </c>
      <c r="J36" s="23">
        <f t="shared" si="19"/>
        <v>0</v>
      </c>
      <c r="K36" s="12">
        <v>0</v>
      </c>
      <c r="L36" s="18">
        <f t="shared" si="5"/>
        <v>0</v>
      </c>
    </row>
    <row r="37" spans="2:15" x14ac:dyDescent="0.3">
      <c r="B37" s="9" t="s">
        <v>34</v>
      </c>
      <c r="C37" s="8">
        <v>397885.46</v>
      </c>
      <c r="D37" s="8">
        <v>561109.89999999991</v>
      </c>
      <c r="E37" s="8">
        <v>645800.80000000005</v>
      </c>
      <c r="F37" s="8">
        <v>645800.80000000005</v>
      </c>
      <c r="G37" s="23">
        <f t="shared" si="18"/>
        <v>0</v>
      </c>
      <c r="H37" s="8">
        <v>949797.32</v>
      </c>
      <c r="I37" s="8">
        <v>949797.32</v>
      </c>
      <c r="J37" s="23">
        <f t="shared" si="19"/>
        <v>0</v>
      </c>
      <c r="K37" s="12">
        <v>949797.32</v>
      </c>
      <c r="L37" s="18">
        <f t="shared" si="5"/>
        <v>0</v>
      </c>
      <c r="O37" s="1"/>
    </row>
    <row r="38" spans="2:15" x14ac:dyDescent="0.3">
      <c r="B38" s="10" t="s">
        <v>18</v>
      </c>
      <c r="C38" s="3">
        <f t="shared" ref="C38" si="20">SUM(C33:C37)</f>
        <v>2999811.47</v>
      </c>
      <c r="D38" s="3">
        <f t="shared" ref="D38:K38" si="21">SUM(D33:D37)</f>
        <v>3108129.5900000003</v>
      </c>
      <c r="E38" s="3">
        <f t="shared" si="21"/>
        <v>3298074.12</v>
      </c>
      <c r="F38" s="3">
        <f t="shared" si="21"/>
        <v>3298074.12</v>
      </c>
      <c r="G38" s="3">
        <f t="shared" si="21"/>
        <v>0</v>
      </c>
      <c r="H38" s="3">
        <f t="shared" si="21"/>
        <v>2788989.58</v>
      </c>
      <c r="I38" s="3">
        <f t="shared" si="21"/>
        <v>2788989.58</v>
      </c>
      <c r="J38" s="3">
        <f t="shared" si="21"/>
        <v>0</v>
      </c>
      <c r="K38" s="13">
        <f t="shared" si="21"/>
        <v>3788989.5799999996</v>
      </c>
      <c r="L38" s="18">
        <f t="shared" si="5"/>
        <v>-999999.99999999953</v>
      </c>
      <c r="O38" s="1"/>
    </row>
    <row r="39" spans="2:15" x14ac:dyDescent="0.3">
      <c r="B39" s="10" t="s">
        <v>35</v>
      </c>
      <c r="C39" s="3">
        <f t="shared" ref="C39" si="22">C31+C38</f>
        <v>6420790.0800000001</v>
      </c>
      <c r="D39" s="3">
        <f t="shared" ref="D39:K39" si="23">D31+D38</f>
        <v>6189508.5800000001</v>
      </c>
      <c r="E39" s="3">
        <f t="shared" si="23"/>
        <v>5939743.7000000002</v>
      </c>
      <c r="F39" s="3">
        <f t="shared" si="23"/>
        <v>5939743.7000000002</v>
      </c>
      <c r="G39" s="3">
        <f t="shared" si="23"/>
        <v>0</v>
      </c>
      <c r="H39" s="3">
        <f t="shared" si="23"/>
        <v>5804437.9199999999</v>
      </c>
      <c r="I39" s="3">
        <f t="shared" si="23"/>
        <v>5804437.9199999999</v>
      </c>
      <c r="J39" s="3">
        <f t="shared" si="23"/>
        <v>0</v>
      </c>
      <c r="K39" s="13">
        <f t="shared" si="23"/>
        <v>6804437.9199999999</v>
      </c>
      <c r="L39" s="18">
        <f t="shared" si="5"/>
        <v>-1000000</v>
      </c>
    </row>
    <row r="40" spans="2:15" x14ac:dyDescent="0.3">
      <c r="B40" s="10" t="s">
        <v>36</v>
      </c>
      <c r="C40" s="3">
        <f t="shared" ref="C40" si="24">C39+C23</f>
        <v>11759036.614096748</v>
      </c>
      <c r="D40" s="3">
        <f t="shared" ref="D40:K40" si="25">D39+D23</f>
        <v>11580192.994096747</v>
      </c>
      <c r="E40" s="3">
        <f t="shared" si="25"/>
        <v>11282951.494096749</v>
      </c>
      <c r="F40" s="3">
        <f t="shared" si="25"/>
        <v>6880678.0499999998</v>
      </c>
      <c r="G40" s="3">
        <f t="shared" si="25"/>
        <v>4402273.4440967469</v>
      </c>
      <c r="H40" s="3">
        <f t="shared" si="25"/>
        <v>11102635.884096747</v>
      </c>
      <c r="I40" s="3">
        <f t="shared" si="25"/>
        <v>6607095.7299999995</v>
      </c>
      <c r="J40" s="3">
        <f t="shared" si="25"/>
        <v>4495540.1540967468</v>
      </c>
      <c r="K40" s="13">
        <f t="shared" si="25"/>
        <v>7607095.7300000004</v>
      </c>
      <c r="L40" s="18">
        <f t="shared" si="5"/>
        <v>-1000000.0000000009</v>
      </c>
      <c r="M40" s="1"/>
    </row>
    <row r="41" spans="2:15" x14ac:dyDescent="0.3">
      <c r="B41" s="20"/>
      <c r="C41" s="21"/>
      <c r="D41" s="21"/>
      <c r="E41" s="21"/>
      <c r="F41" s="21"/>
      <c r="G41" s="21"/>
      <c r="H41" s="21"/>
      <c r="I41" s="21"/>
      <c r="J41" s="21"/>
      <c r="K41" s="13"/>
      <c r="L41" s="18"/>
    </row>
    <row r="42" spans="2:15" ht="52.2" customHeight="1" x14ac:dyDescent="0.3">
      <c r="B42" s="5" t="s">
        <v>82</v>
      </c>
      <c r="C42" s="6" t="s">
        <v>101</v>
      </c>
      <c r="D42" s="6" t="s">
        <v>83</v>
      </c>
      <c r="E42" s="6" t="s">
        <v>84</v>
      </c>
      <c r="F42" s="6" t="s">
        <v>85</v>
      </c>
      <c r="G42" s="22" t="s">
        <v>86</v>
      </c>
      <c r="H42" s="6" t="s">
        <v>87</v>
      </c>
      <c r="I42" s="6" t="s">
        <v>88</v>
      </c>
      <c r="J42" s="22" t="s">
        <v>86</v>
      </c>
      <c r="K42" s="13"/>
      <c r="L42" s="18"/>
    </row>
    <row r="43" spans="2:15" x14ac:dyDescent="0.3">
      <c r="B43" s="19" t="s">
        <v>37</v>
      </c>
      <c r="C43" s="8"/>
      <c r="D43" s="8"/>
      <c r="E43" s="8"/>
      <c r="F43" s="8"/>
      <c r="G43" s="23"/>
      <c r="H43" s="8"/>
      <c r="I43" s="8"/>
      <c r="J43" s="23"/>
      <c r="K43" s="12"/>
      <c r="L43" s="18">
        <f t="shared" si="5"/>
        <v>0</v>
      </c>
    </row>
    <row r="44" spans="2:15" x14ac:dyDescent="0.3">
      <c r="B44" s="7" t="s">
        <v>38</v>
      </c>
      <c r="C44" s="8"/>
      <c r="D44" s="8"/>
      <c r="E44" s="8"/>
      <c r="F44" s="8"/>
      <c r="G44" s="23"/>
      <c r="H44" s="8"/>
      <c r="I44" s="8"/>
      <c r="J44" s="23"/>
      <c r="K44" s="12"/>
      <c r="L44" s="18">
        <f t="shared" si="5"/>
        <v>0</v>
      </c>
    </row>
    <row r="45" spans="2:15" x14ac:dyDescent="0.3">
      <c r="B45" s="9" t="s">
        <v>2</v>
      </c>
      <c r="C45" s="8">
        <v>92648.16</v>
      </c>
      <c r="D45" s="8">
        <v>93350.04</v>
      </c>
      <c r="E45" s="8">
        <v>94051.92</v>
      </c>
      <c r="F45" s="8">
        <v>94051.92</v>
      </c>
      <c r="G45" s="23">
        <f>E45-F45</f>
        <v>0</v>
      </c>
      <c r="H45" s="8">
        <v>96859.44</v>
      </c>
      <c r="I45" s="8">
        <v>96859.44</v>
      </c>
      <c r="J45" s="23">
        <f>H45-I45</f>
        <v>0</v>
      </c>
      <c r="K45" s="12">
        <v>96859.44</v>
      </c>
      <c r="L45" s="18">
        <f t="shared" si="5"/>
        <v>0</v>
      </c>
    </row>
    <row r="46" spans="2:15" x14ac:dyDescent="0.3">
      <c r="B46" s="9" t="s">
        <v>74</v>
      </c>
      <c r="C46" s="8">
        <v>-1019.84</v>
      </c>
      <c r="D46" s="8">
        <v>-487.14</v>
      </c>
      <c r="E46" s="8">
        <v>-1091.27</v>
      </c>
      <c r="F46" s="8">
        <v>-1091.27</v>
      </c>
      <c r="G46" s="23">
        <f>E46-F46</f>
        <v>0</v>
      </c>
      <c r="H46" s="8">
        <v>0</v>
      </c>
      <c r="I46" s="8">
        <v>0</v>
      </c>
      <c r="J46" s="23">
        <f>H46-I46</f>
        <v>0</v>
      </c>
      <c r="K46" s="12">
        <v>0</v>
      </c>
      <c r="L46" s="18">
        <f t="shared" si="5"/>
        <v>0</v>
      </c>
    </row>
    <row r="47" spans="2:15" x14ac:dyDescent="0.3">
      <c r="B47" s="10" t="s">
        <v>18</v>
      </c>
      <c r="C47" s="3">
        <f t="shared" ref="C47" si="26">SUM(C45:C46)</f>
        <v>91628.32</v>
      </c>
      <c r="D47" s="3">
        <f t="shared" ref="D47:K47" si="27">SUM(D45:D46)</f>
        <v>92862.9</v>
      </c>
      <c r="E47" s="3">
        <f t="shared" si="27"/>
        <v>92960.65</v>
      </c>
      <c r="F47" s="3">
        <f t="shared" si="27"/>
        <v>92960.65</v>
      </c>
      <c r="G47" s="3">
        <f t="shared" si="27"/>
        <v>0</v>
      </c>
      <c r="H47" s="3">
        <f t="shared" si="27"/>
        <v>96859.44</v>
      </c>
      <c r="I47" s="3">
        <f t="shared" si="27"/>
        <v>96859.44</v>
      </c>
      <c r="J47" s="3">
        <f t="shared" si="27"/>
        <v>0</v>
      </c>
      <c r="K47" s="13">
        <f t="shared" si="27"/>
        <v>96859.44</v>
      </c>
      <c r="L47" s="18">
        <f t="shared" si="5"/>
        <v>0</v>
      </c>
    </row>
    <row r="48" spans="2:15" x14ac:dyDescent="0.3">
      <c r="B48" s="7" t="s">
        <v>90</v>
      </c>
      <c r="C48" s="8"/>
      <c r="D48" s="8"/>
      <c r="E48" s="8"/>
      <c r="F48" s="8"/>
      <c r="G48" s="23"/>
      <c r="H48" s="8"/>
      <c r="I48" s="8"/>
      <c r="J48" s="23"/>
      <c r="K48" s="12"/>
      <c r="L48" s="18">
        <f t="shared" ref="L48:L50" si="28">I48-K48</f>
        <v>0</v>
      </c>
    </row>
    <row r="49" spans="2:12" x14ac:dyDescent="0.3">
      <c r="B49" s="9" t="s">
        <v>91</v>
      </c>
      <c r="C49" s="15">
        <v>4236244.6840967461</v>
      </c>
      <c r="D49" s="15">
        <v>4319027.5940967463</v>
      </c>
      <c r="E49" s="15">
        <v>4401810.5040967464</v>
      </c>
      <c r="F49" s="15">
        <v>0</v>
      </c>
      <c r="G49" s="23">
        <f t="shared" ref="G49" si="29">E49-F49</f>
        <v>4401810.5040967464</v>
      </c>
      <c r="H49" s="8">
        <v>4495540.1540967468</v>
      </c>
      <c r="I49" s="8">
        <v>0</v>
      </c>
      <c r="J49" s="23">
        <f t="shared" ref="J49" si="30">H49-I49</f>
        <v>4495540.1540967468</v>
      </c>
      <c r="K49" s="12">
        <v>2147278.67</v>
      </c>
      <c r="L49" s="18">
        <f t="shared" si="28"/>
        <v>-2147278.67</v>
      </c>
    </row>
    <row r="50" spans="2:12" x14ac:dyDescent="0.3">
      <c r="B50" s="10" t="s">
        <v>18</v>
      </c>
      <c r="C50" s="3">
        <f t="shared" ref="C50" si="31">SUM(C49:C49)</f>
        <v>4236244.6840967461</v>
      </c>
      <c r="D50" s="3">
        <f t="shared" ref="D50:K50" si="32">SUM(D49:D49)</f>
        <v>4319027.5940967463</v>
      </c>
      <c r="E50" s="3">
        <f t="shared" si="32"/>
        <v>4401810.5040967464</v>
      </c>
      <c r="F50" s="3">
        <f t="shared" si="32"/>
        <v>0</v>
      </c>
      <c r="G50" s="3">
        <f t="shared" si="32"/>
        <v>4401810.5040967464</v>
      </c>
      <c r="H50" s="3">
        <f t="shared" si="32"/>
        <v>4495540.1540967468</v>
      </c>
      <c r="I50" s="3">
        <f t="shared" si="32"/>
        <v>0</v>
      </c>
      <c r="J50" s="3">
        <f t="shared" si="32"/>
        <v>4495540.1540967468</v>
      </c>
      <c r="K50" s="13">
        <f t="shared" si="32"/>
        <v>2147278.67</v>
      </c>
      <c r="L50" s="18">
        <f t="shared" si="28"/>
        <v>-2147278.67</v>
      </c>
    </row>
    <row r="51" spans="2:12" x14ac:dyDescent="0.3">
      <c r="B51" s="7" t="s">
        <v>39</v>
      </c>
      <c r="C51" s="8"/>
      <c r="D51" s="8"/>
      <c r="E51" s="8"/>
      <c r="F51" s="8"/>
      <c r="G51" s="23"/>
      <c r="H51" s="8"/>
      <c r="I51" s="8"/>
      <c r="J51" s="23"/>
      <c r="K51" s="12"/>
      <c r="L51" s="18">
        <f t="shared" si="5"/>
        <v>0</v>
      </c>
    </row>
    <row r="52" spans="2:12" x14ac:dyDescent="0.3">
      <c r="B52" s="9" t="s">
        <v>40</v>
      </c>
      <c r="C52" s="15">
        <v>3068859.22</v>
      </c>
      <c r="D52" s="15">
        <v>2998859.22</v>
      </c>
      <c r="E52" s="15">
        <f>2178778.86+650080.36</f>
        <v>2828859.2199999997</v>
      </c>
      <c r="F52" s="15">
        <f>2178778.86+650080.36</f>
        <v>2828859.2199999997</v>
      </c>
      <c r="G52" s="23">
        <f t="shared" ref="G52:G54" si="33">E52-F52</f>
        <v>0</v>
      </c>
      <c r="H52" s="8">
        <f>2147278.67+33300.19</f>
        <v>2180578.86</v>
      </c>
      <c r="I52" s="8">
        <f>2147278.67+33300.19</f>
        <v>2180578.86</v>
      </c>
      <c r="J52" s="23">
        <f t="shared" ref="J52:J54" si="34">H52-I52</f>
        <v>0</v>
      </c>
      <c r="K52" s="12">
        <v>2147278.67</v>
      </c>
      <c r="L52" s="18">
        <f t="shared" si="5"/>
        <v>33300.189999999944</v>
      </c>
    </row>
    <row r="53" spans="2:12" hidden="1" x14ac:dyDescent="0.3">
      <c r="B53" s="9" t="s">
        <v>41</v>
      </c>
      <c r="C53" s="8">
        <v>0</v>
      </c>
      <c r="D53" s="8">
        <v>0</v>
      </c>
      <c r="E53" s="8">
        <v>0</v>
      </c>
      <c r="F53" s="8">
        <v>0</v>
      </c>
      <c r="G53" s="23">
        <f t="shared" si="33"/>
        <v>0</v>
      </c>
      <c r="H53" s="8">
        <v>0</v>
      </c>
      <c r="I53" s="8">
        <v>0</v>
      </c>
      <c r="J53" s="23">
        <f t="shared" si="34"/>
        <v>0</v>
      </c>
      <c r="K53" s="12">
        <v>33300.19</v>
      </c>
      <c r="L53" s="18">
        <f t="shared" si="5"/>
        <v>-33300.19</v>
      </c>
    </row>
    <row r="54" spans="2:12" x14ac:dyDescent="0.3">
      <c r="B54" s="9" t="s">
        <v>3</v>
      </c>
      <c r="C54" s="15">
        <v>-1624338.7799999975</v>
      </c>
      <c r="D54" s="15">
        <v>-1716822.5599999991</v>
      </c>
      <c r="E54" s="15">
        <v>-1501377.7599999988</v>
      </c>
      <c r="F54" s="15">
        <v>-1501840.6999999995</v>
      </c>
      <c r="G54" s="23">
        <f t="shared" si="33"/>
        <v>462.94000000064261</v>
      </c>
      <c r="H54" s="8">
        <f>-767366.01-1000000</f>
        <v>-1767366.01</v>
      </c>
      <c r="I54" s="8">
        <f>-767366.01-1000000</f>
        <v>-1767366.01</v>
      </c>
      <c r="J54" s="23">
        <f t="shared" si="34"/>
        <v>0</v>
      </c>
      <c r="K54" s="12">
        <v>-767366.01</v>
      </c>
      <c r="L54" s="18">
        <f t="shared" si="5"/>
        <v>-1000000</v>
      </c>
    </row>
    <row r="55" spans="2:12" x14ac:dyDescent="0.3">
      <c r="B55" s="10" t="s">
        <v>18</v>
      </c>
      <c r="C55" s="3">
        <f t="shared" ref="C55" si="35">SUM(C52:C54)</f>
        <v>1444520.4400000027</v>
      </c>
      <c r="D55" s="3">
        <f t="shared" ref="D55:K55" si="36">SUM(D52:D54)</f>
        <v>1282036.6600000011</v>
      </c>
      <c r="E55" s="3">
        <f t="shared" si="36"/>
        <v>1327481.4600000009</v>
      </c>
      <c r="F55" s="3">
        <f t="shared" si="36"/>
        <v>1327018.5200000003</v>
      </c>
      <c r="G55" s="3">
        <f t="shared" si="36"/>
        <v>462.94000000064261</v>
      </c>
      <c r="H55" s="3">
        <f t="shared" si="36"/>
        <v>413212.84999999986</v>
      </c>
      <c r="I55" s="3">
        <f t="shared" si="36"/>
        <v>413212.84999999986</v>
      </c>
      <c r="J55" s="3">
        <f t="shared" si="36"/>
        <v>0</v>
      </c>
      <c r="K55" s="13">
        <f t="shared" si="36"/>
        <v>1413212.8499999999</v>
      </c>
      <c r="L55" s="18">
        <f t="shared" si="5"/>
        <v>-1000000</v>
      </c>
    </row>
    <row r="56" spans="2:12" x14ac:dyDescent="0.3">
      <c r="B56" s="10" t="s">
        <v>42</v>
      </c>
      <c r="C56" s="3">
        <f t="shared" ref="C56" si="37">C55+C47+C50</f>
        <v>5772393.4440967487</v>
      </c>
      <c r="D56" s="3">
        <f t="shared" ref="D56:J56" si="38">D55+D47+D50</f>
        <v>5693927.1540967468</v>
      </c>
      <c r="E56" s="3">
        <f t="shared" si="38"/>
        <v>5822252.6140967477</v>
      </c>
      <c r="F56" s="3">
        <f t="shared" si="38"/>
        <v>1419979.1700000002</v>
      </c>
      <c r="G56" s="3">
        <f t="shared" si="38"/>
        <v>4402273.4440967469</v>
      </c>
      <c r="H56" s="3">
        <f t="shared" si="38"/>
        <v>5005612.4440967469</v>
      </c>
      <c r="I56" s="3">
        <f t="shared" si="38"/>
        <v>510072.28999999986</v>
      </c>
      <c r="J56" s="3">
        <f t="shared" si="38"/>
        <v>4495540.1540967468</v>
      </c>
      <c r="K56" s="13">
        <f>K55+K47</f>
        <v>1510072.2899999998</v>
      </c>
      <c r="L56" s="18">
        <f t="shared" si="5"/>
        <v>-1000000</v>
      </c>
    </row>
    <row r="57" spans="2:12" x14ac:dyDescent="0.3">
      <c r="B57" s="7" t="s">
        <v>4</v>
      </c>
      <c r="C57" s="8"/>
      <c r="D57" s="8"/>
      <c r="E57" s="8"/>
      <c r="F57" s="8"/>
      <c r="G57" s="23"/>
      <c r="H57" s="8"/>
      <c r="I57" s="8"/>
      <c r="J57" s="23"/>
      <c r="K57" s="12"/>
      <c r="L57" s="18">
        <f t="shared" si="5"/>
        <v>0</v>
      </c>
    </row>
    <row r="58" spans="2:12" x14ac:dyDescent="0.3">
      <c r="B58" s="9" t="s">
        <v>43</v>
      </c>
      <c r="C58" s="8">
        <v>39330.44</v>
      </c>
      <c r="D58" s="8">
        <v>39330.44</v>
      </c>
      <c r="E58" s="8">
        <v>39330.44</v>
      </c>
      <c r="F58" s="8">
        <v>39330.44</v>
      </c>
      <c r="G58" s="23">
        <f>E58-F58</f>
        <v>0</v>
      </c>
      <c r="H58" s="8">
        <v>25547.18</v>
      </c>
      <c r="I58" s="8">
        <v>25547.18</v>
      </c>
      <c r="J58" s="23">
        <f>H58-I58</f>
        <v>0</v>
      </c>
      <c r="K58" s="12">
        <v>25547.18</v>
      </c>
      <c r="L58" s="18">
        <f t="shared" si="5"/>
        <v>0</v>
      </c>
    </row>
    <row r="59" spans="2:12" x14ac:dyDescent="0.3">
      <c r="B59" s="10" t="s">
        <v>18</v>
      </c>
      <c r="C59" s="3">
        <f t="shared" ref="C59" si="39">SUM(C58)</f>
        <v>39330.44</v>
      </c>
      <c r="D59" s="3">
        <f t="shared" ref="D59:K59" si="40">SUM(D58)</f>
        <v>39330.44</v>
      </c>
      <c r="E59" s="3">
        <f t="shared" si="40"/>
        <v>39330.44</v>
      </c>
      <c r="F59" s="3">
        <f t="shared" si="40"/>
        <v>39330.44</v>
      </c>
      <c r="G59" s="3">
        <f t="shared" si="40"/>
        <v>0</v>
      </c>
      <c r="H59" s="3">
        <f t="shared" si="40"/>
        <v>25547.18</v>
      </c>
      <c r="I59" s="3">
        <f t="shared" si="40"/>
        <v>25547.18</v>
      </c>
      <c r="J59" s="3">
        <f t="shared" si="40"/>
        <v>0</v>
      </c>
      <c r="K59" s="13">
        <f t="shared" si="40"/>
        <v>25547.18</v>
      </c>
      <c r="L59" s="18">
        <f t="shared" si="5"/>
        <v>0</v>
      </c>
    </row>
    <row r="60" spans="2:12" x14ac:dyDescent="0.3">
      <c r="B60" s="7" t="s">
        <v>44</v>
      </c>
      <c r="C60" s="8"/>
      <c r="D60" s="8"/>
      <c r="E60" s="8"/>
      <c r="F60" s="8"/>
      <c r="G60" s="23"/>
      <c r="H60" s="8"/>
      <c r="I60" s="8"/>
      <c r="J60" s="23"/>
      <c r="K60" s="12"/>
      <c r="L60" s="18">
        <f t="shared" si="5"/>
        <v>0</v>
      </c>
    </row>
    <row r="61" spans="2:12" x14ac:dyDescent="0.3">
      <c r="B61" s="7" t="s">
        <v>5</v>
      </c>
      <c r="C61" s="8"/>
      <c r="D61" s="8"/>
      <c r="E61" s="8"/>
      <c r="F61" s="8"/>
      <c r="G61" s="23"/>
      <c r="H61" s="8"/>
      <c r="I61" s="8"/>
      <c r="J61" s="23"/>
      <c r="K61" s="12"/>
      <c r="L61" s="18">
        <f t="shared" si="5"/>
        <v>0</v>
      </c>
    </row>
    <row r="62" spans="2:12" x14ac:dyDescent="0.3">
      <c r="B62" s="9" t="s">
        <v>45</v>
      </c>
      <c r="C62" s="8">
        <v>1319937.1899999997</v>
      </c>
      <c r="D62" s="8">
        <v>1501481.17</v>
      </c>
      <c r="E62" s="8">
        <v>1836414.09</v>
      </c>
      <c r="F62" s="8">
        <v>1836414.09</v>
      </c>
      <c r="G62" s="23">
        <f t="shared" ref="G62:G63" si="41">E62-F62</f>
        <v>0</v>
      </c>
      <c r="H62" s="8">
        <v>2427499.9900000002</v>
      </c>
      <c r="I62" s="8">
        <v>2427499.9900000002</v>
      </c>
      <c r="J62" s="23">
        <f t="shared" ref="J62:J63" si="42">H62-I62</f>
        <v>0</v>
      </c>
      <c r="K62" s="12">
        <v>2427499.9900000002</v>
      </c>
      <c r="L62" s="18">
        <f t="shared" si="5"/>
        <v>0</v>
      </c>
    </row>
    <row r="63" spans="2:12" x14ac:dyDescent="0.3">
      <c r="B63" s="9" t="s">
        <v>46</v>
      </c>
      <c r="C63" s="15">
        <v>329517.46999999997</v>
      </c>
      <c r="D63" s="15">
        <v>357033.37</v>
      </c>
      <c r="E63" s="15">
        <f>256854.75+176335.75-46205.25</f>
        <v>386985.25</v>
      </c>
      <c r="F63" s="15">
        <f>256854.75+176335.75-46205.25</f>
        <v>386985.25</v>
      </c>
      <c r="G63" s="23">
        <f t="shared" si="41"/>
        <v>0</v>
      </c>
      <c r="H63" s="8">
        <v>826374.71</v>
      </c>
      <c r="I63" s="8">
        <v>826374.71</v>
      </c>
      <c r="J63" s="23">
        <f t="shared" si="42"/>
        <v>0</v>
      </c>
      <c r="K63" s="12">
        <v>826374.71</v>
      </c>
      <c r="L63" s="18">
        <f t="shared" si="5"/>
        <v>0</v>
      </c>
    </row>
    <row r="64" spans="2:12" x14ac:dyDescent="0.3">
      <c r="B64" s="10" t="s">
        <v>18</v>
      </c>
      <c r="C64" s="3">
        <f t="shared" ref="C64" si="43">SUM(C62:C63)</f>
        <v>1649454.6599999997</v>
      </c>
      <c r="D64" s="3">
        <f t="shared" ref="D64:K64" si="44">SUM(D62:D63)</f>
        <v>1858514.54</v>
      </c>
      <c r="E64" s="3">
        <f t="shared" si="44"/>
        <v>2223399.34</v>
      </c>
      <c r="F64" s="3">
        <f t="shared" si="44"/>
        <v>2223399.34</v>
      </c>
      <c r="G64" s="3">
        <f t="shared" si="44"/>
        <v>0</v>
      </c>
      <c r="H64" s="3">
        <f t="shared" si="44"/>
        <v>3253874.7</v>
      </c>
      <c r="I64" s="3">
        <f t="shared" si="44"/>
        <v>3253874.7</v>
      </c>
      <c r="J64" s="3">
        <f t="shared" si="44"/>
        <v>0</v>
      </c>
      <c r="K64" s="13">
        <f t="shared" si="44"/>
        <v>3253874.7</v>
      </c>
      <c r="L64" s="18">
        <f t="shared" si="5"/>
        <v>0</v>
      </c>
    </row>
    <row r="65" spans="2:12" x14ac:dyDescent="0.3">
      <c r="B65" s="7" t="s">
        <v>47</v>
      </c>
      <c r="C65" s="8"/>
      <c r="D65" s="8"/>
      <c r="E65" s="8"/>
      <c r="F65" s="8"/>
      <c r="G65" s="23"/>
      <c r="H65" s="8"/>
      <c r="I65" s="8"/>
      <c r="J65" s="23"/>
      <c r="K65" s="12"/>
      <c r="L65" s="18">
        <f t="shared" si="5"/>
        <v>0</v>
      </c>
    </row>
    <row r="66" spans="2:12" x14ac:dyDescent="0.3">
      <c r="B66" s="9" t="s">
        <v>11</v>
      </c>
      <c r="C66" s="8">
        <v>1871820.61</v>
      </c>
      <c r="D66" s="8">
        <v>1464737.51</v>
      </c>
      <c r="E66" s="8">
        <v>1060676.55</v>
      </c>
      <c r="F66" s="8">
        <v>1060676.55</v>
      </c>
      <c r="G66" s="23">
        <f t="shared" ref="G66:G72" si="45">E66-F66</f>
        <v>0</v>
      </c>
      <c r="H66" s="8">
        <v>1168932.6599999999</v>
      </c>
      <c r="I66" s="8">
        <v>1168932.6599999999</v>
      </c>
      <c r="J66" s="23">
        <f t="shared" ref="J66:J72" si="46">H66-I66</f>
        <v>0</v>
      </c>
      <c r="K66" s="12">
        <v>1168932.6599999999</v>
      </c>
      <c r="L66" s="18">
        <f t="shared" si="5"/>
        <v>0</v>
      </c>
    </row>
    <row r="67" spans="2:12" x14ac:dyDescent="0.3">
      <c r="B67" s="9" t="s">
        <v>48</v>
      </c>
      <c r="C67" s="8">
        <v>165114.13</v>
      </c>
      <c r="D67" s="8">
        <v>277860.58999999997</v>
      </c>
      <c r="E67" s="8">
        <v>364716.5</v>
      </c>
      <c r="F67" s="8">
        <v>364716.5</v>
      </c>
      <c r="G67" s="23">
        <f t="shared" si="45"/>
        <v>0</v>
      </c>
      <c r="H67" s="8">
        <v>0</v>
      </c>
      <c r="I67" s="8">
        <v>0</v>
      </c>
      <c r="J67" s="23">
        <f t="shared" si="46"/>
        <v>0</v>
      </c>
      <c r="K67" s="12">
        <v>0</v>
      </c>
      <c r="L67" s="18">
        <f t="shared" si="5"/>
        <v>0</v>
      </c>
    </row>
    <row r="68" spans="2:12" x14ac:dyDescent="0.3">
      <c r="B68" s="9" t="s">
        <v>49</v>
      </c>
      <c r="C68" s="8">
        <v>1906565.37</v>
      </c>
      <c r="D68" s="8">
        <v>1558654.8900000001</v>
      </c>
      <c r="E68" s="8">
        <v>1101432.03</v>
      </c>
      <c r="F68" s="8">
        <v>1101432.03</v>
      </c>
      <c r="G68" s="23">
        <f t="shared" si="45"/>
        <v>0</v>
      </c>
      <c r="H68" s="8">
        <v>1070492.06</v>
      </c>
      <c r="I68" s="8">
        <v>1070492.06</v>
      </c>
      <c r="J68" s="23">
        <f t="shared" si="46"/>
        <v>0</v>
      </c>
      <c r="K68" s="12">
        <v>1070492.06</v>
      </c>
      <c r="L68" s="18">
        <f t="shared" si="5"/>
        <v>0</v>
      </c>
    </row>
    <row r="69" spans="2:12" hidden="1" x14ac:dyDescent="0.3">
      <c r="B69" s="9" t="s">
        <v>13</v>
      </c>
      <c r="C69" s="8">
        <v>0</v>
      </c>
      <c r="D69" s="8">
        <v>0</v>
      </c>
      <c r="E69" s="8">
        <v>0</v>
      </c>
      <c r="F69" s="8">
        <v>0</v>
      </c>
      <c r="G69" s="23">
        <f t="shared" si="45"/>
        <v>0</v>
      </c>
      <c r="H69" s="8">
        <v>0</v>
      </c>
      <c r="I69" s="8">
        <v>0</v>
      </c>
      <c r="J69" s="23">
        <f t="shared" si="46"/>
        <v>0</v>
      </c>
      <c r="K69" s="12">
        <v>0</v>
      </c>
      <c r="L69" s="18">
        <f t="shared" si="5"/>
        <v>0</v>
      </c>
    </row>
    <row r="70" spans="2:12" x14ac:dyDescent="0.3">
      <c r="B70" s="9" t="s">
        <v>6</v>
      </c>
      <c r="C70" s="8">
        <v>14576.23</v>
      </c>
      <c r="D70" s="8">
        <v>2055.0600000000081</v>
      </c>
      <c r="E70" s="8">
        <f>92089.79-83463.93</f>
        <v>8625.86</v>
      </c>
      <c r="F70" s="8">
        <f>92089.79-83463.93</f>
        <v>8625.86</v>
      </c>
      <c r="G70" s="23">
        <f t="shared" si="45"/>
        <v>0</v>
      </c>
      <c r="H70" s="8">
        <v>69906.11</v>
      </c>
      <c r="I70" s="8">
        <v>69906.11</v>
      </c>
      <c r="J70" s="23">
        <f t="shared" si="46"/>
        <v>0</v>
      </c>
      <c r="K70" s="12">
        <v>69906.11</v>
      </c>
      <c r="L70" s="18">
        <f t="shared" si="5"/>
        <v>0</v>
      </c>
    </row>
    <row r="71" spans="2:12" x14ac:dyDescent="0.3">
      <c r="B71" s="9" t="s">
        <v>50</v>
      </c>
      <c r="C71" s="8">
        <v>21149.829999999994</v>
      </c>
      <c r="D71" s="8">
        <v>99841.85</v>
      </c>
      <c r="E71" s="8">
        <v>113961.12</v>
      </c>
      <c r="F71" s="8">
        <v>113961.12</v>
      </c>
      <c r="G71" s="23">
        <f t="shared" si="45"/>
        <v>0</v>
      </c>
      <c r="H71" s="8">
        <v>103057.89</v>
      </c>
      <c r="I71" s="8">
        <v>103057.89</v>
      </c>
      <c r="J71" s="23">
        <f t="shared" si="46"/>
        <v>0</v>
      </c>
      <c r="K71" s="12">
        <v>103057.89</v>
      </c>
      <c r="L71" s="18">
        <f t="shared" si="5"/>
        <v>0</v>
      </c>
    </row>
    <row r="72" spans="2:12" x14ac:dyDescent="0.3">
      <c r="B72" s="9" t="s">
        <v>12</v>
      </c>
      <c r="C72" s="15">
        <v>318631.90000000002</v>
      </c>
      <c r="D72" s="15">
        <v>585270.96</v>
      </c>
      <c r="E72" s="15">
        <v>548557.04</v>
      </c>
      <c r="F72" s="15">
        <v>548557.04</v>
      </c>
      <c r="G72" s="23">
        <f t="shared" si="45"/>
        <v>0</v>
      </c>
      <c r="H72" s="8">
        <v>405212.84</v>
      </c>
      <c r="I72" s="8">
        <v>405212.84</v>
      </c>
      <c r="J72" s="23">
        <f t="shared" si="46"/>
        <v>0</v>
      </c>
      <c r="K72" s="12">
        <v>405212.84</v>
      </c>
      <c r="L72" s="18">
        <f t="shared" si="5"/>
        <v>0</v>
      </c>
    </row>
    <row r="73" spans="2:12" hidden="1" x14ac:dyDescent="0.3">
      <c r="B73" s="9" t="s">
        <v>51</v>
      </c>
      <c r="C73" s="8">
        <v>0</v>
      </c>
      <c r="D73" s="8">
        <v>0</v>
      </c>
      <c r="E73" s="8">
        <v>0</v>
      </c>
      <c r="F73" s="8">
        <v>0</v>
      </c>
      <c r="G73" s="23"/>
      <c r="H73" s="8">
        <v>0</v>
      </c>
      <c r="I73" s="8">
        <v>0</v>
      </c>
      <c r="J73" s="23"/>
      <c r="K73" s="12">
        <v>0</v>
      </c>
      <c r="L73" s="18">
        <f t="shared" si="5"/>
        <v>0</v>
      </c>
    </row>
    <row r="74" spans="2:12" hidden="1" x14ac:dyDescent="0.3">
      <c r="B74" s="9" t="s">
        <v>52</v>
      </c>
      <c r="C74" s="8">
        <v>0</v>
      </c>
      <c r="D74" s="8">
        <v>0</v>
      </c>
      <c r="E74" s="8">
        <v>0</v>
      </c>
      <c r="F74" s="8">
        <v>0</v>
      </c>
      <c r="G74" s="23"/>
      <c r="H74" s="8">
        <v>0</v>
      </c>
      <c r="I74" s="8">
        <v>0</v>
      </c>
      <c r="J74" s="23"/>
      <c r="K74" s="12">
        <v>0</v>
      </c>
      <c r="L74" s="18">
        <f t="shared" si="5"/>
        <v>0</v>
      </c>
    </row>
    <row r="75" spans="2:12" x14ac:dyDescent="0.3">
      <c r="B75" s="10" t="s">
        <v>18</v>
      </c>
      <c r="C75" s="3">
        <f t="shared" ref="C75" si="47">SUM(C66:C74)</f>
        <v>4297858.07</v>
      </c>
      <c r="D75" s="3">
        <f t="shared" ref="D75:K75" si="48">SUM(D66:D74)</f>
        <v>3988420.8600000003</v>
      </c>
      <c r="E75" s="3">
        <f t="shared" si="48"/>
        <v>3197969.1</v>
      </c>
      <c r="F75" s="3">
        <f t="shared" si="48"/>
        <v>3197969.1</v>
      </c>
      <c r="G75" s="3">
        <f t="shared" si="48"/>
        <v>0</v>
      </c>
      <c r="H75" s="3">
        <f t="shared" si="48"/>
        <v>2817601.5599999996</v>
      </c>
      <c r="I75" s="3">
        <f t="shared" si="48"/>
        <v>2817601.5599999996</v>
      </c>
      <c r="J75" s="3">
        <f t="shared" si="48"/>
        <v>0</v>
      </c>
      <c r="K75" s="13">
        <f t="shared" si="48"/>
        <v>2817601.5599999996</v>
      </c>
      <c r="L75" s="18">
        <f t="shared" si="5"/>
        <v>0</v>
      </c>
    </row>
    <row r="76" spans="2:12" x14ac:dyDescent="0.3">
      <c r="B76" s="10" t="s">
        <v>53</v>
      </c>
      <c r="C76" s="3">
        <f t="shared" ref="C76" si="49">C75+C64</f>
        <v>5947312.7300000004</v>
      </c>
      <c r="D76" s="3">
        <f t="shared" ref="D76:K76" si="50">D75+D64</f>
        <v>5846935.4000000004</v>
      </c>
      <c r="E76" s="3">
        <f t="shared" si="50"/>
        <v>5421368.4399999995</v>
      </c>
      <c r="F76" s="3">
        <f t="shared" si="50"/>
        <v>5421368.4399999995</v>
      </c>
      <c r="G76" s="3">
        <f t="shared" si="50"/>
        <v>0</v>
      </c>
      <c r="H76" s="3">
        <f t="shared" si="50"/>
        <v>6071476.2599999998</v>
      </c>
      <c r="I76" s="3">
        <f t="shared" si="50"/>
        <v>6071476.2599999998</v>
      </c>
      <c r="J76" s="3">
        <f t="shared" si="50"/>
        <v>0</v>
      </c>
      <c r="K76" s="13">
        <f t="shared" si="50"/>
        <v>6071476.2599999998</v>
      </c>
      <c r="L76" s="18">
        <f t="shared" si="5"/>
        <v>0</v>
      </c>
    </row>
    <row r="77" spans="2:12" x14ac:dyDescent="0.3">
      <c r="B77" s="10" t="s">
        <v>54</v>
      </c>
      <c r="C77" s="3">
        <f t="shared" ref="C77" si="51">C76+C59+C56</f>
        <v>11759036.61409675</v>
      </c>
      <c r="D77" s="3">
        <f t="shared" ref="D77:K77" si="52">D76+D59+D56</f>
        <v>11580192.994096749</v>
      </c>
      <c r="E77" s="3">
        <f t="shared" si="52"/>
        <v>11282951.494096749</v>
      </c>
      <c r="F77" s="3">
        <f t="shared" si="52"/>
        <v>6880678.0499999998</v>
      </c>
      <c r="G77" s="3">
        <f t="shared" si="52"/>
        <v>4402273.4440967469</v>
      </c>
      <c r="H77" s="3">
        <f t="shared" si="52"/>
        <v>11102635.884096745</v>
      </c>
      <c r="I77" s="3">
        <f t="shared" si="52"/>
        <v>6607095.7299999995</v>
      </c>
      <c r="J77" s="3">
        <f t="shared" si="52"/>
        <v>4495540.1540967468</v>
      </c>
      <c r="K77" s="13">
        <f t="shared" si="52"/>
        <v>7607095.7299999995</v>
      </c>
      <c r="L77" s="18">
        <f t="shared" si="5"/>
        <v>-1000000</v>
      </c>
    </row>
    <row r="78" spans="2:12" x14ac:dyDescent="0.3">
      <c r="B78" s="11" t="s">
        <v>71</v>
      </c>
      <c r="C78" s="25">
        <f t="shared" ref="C78" si="53">C40-C77</f>
        <v>0</v>
      </c>
      <c r="D78" s="25">
        <f t="shared" ref="D78:K78" si="54">D40-D77</f>
        <v>0</v>
      </c>
      <c r="E78" s="25">
        <f t="shared" si="54"/>
        <v>0</v>
      </c>
      <c r="F78" s="25">
        <f t="shared" si="54"/>
        <v>0</v>
      </c>
      <c r="G78" s="25">
        <f t="shared" si="54"/>
        <v>0</v>
      </c>
      <c r="H78" s="25">
        <f t="shared" si="54"/>
        <v>0</v>
      </c>
      <c r="I78" s="25">
        <f t="shared" si="54"/>
        <v>0</v>
      </c>
      <c r="J78" s="25">
        <f t="shared" si="54"/>
        <v>0</v>
      </c>
      <c r="K78" s="14">
        <f t="shared" si="54"/>
        <v>0</v>
      </c>
      <c r="L78" s="18">
        <f t="shared" ref="L78" si="55">I78-K78</f>
        <v>0</v>
      </c>
    </row>
    <row r="80" spans="2:12" x14ac:dyDescent="0.3">
      <c r="B80" s="10" t="s">
        <v>105</v>
      </c>
      <c r="C80" s="62">
        <f>C39/C75</f>
        <v>1.4939511671682539</v>
      </c>
      <c r="D80" s="62">
        <f>D39/D75</f>
        <v>1.5518694734737697</v>
      </c>
    </row>
  </sheetData>
  <mergeCells count="2">
    <mergeCell ref="B2:K2"/>
    <mergeCell ref="B3:K3"/>
  </mergeCells>
  <printOptions horizontalCentered="1"/>
  <pageMargins left="0.11811023622047245" right="0.11811023622047245" top="0.19685039370078741" bottom="0.15748031496062992" header="0.31496062992125984" footer="0.31496062992125984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23"/>
  <sheetViews>
    <sheetView showGridLines="0" tabSelected="1" workbookViewId="0">
      <selection activeCell="B2" sqref="B2:H2"/>
    </sheetView>
  </sheetViews>
  <sheetFormatPr defaultColWidth="9.109375" defaultRowHeight="13.8" x14ac:dyDescent="0.25"/>
  <cols>
    <col min="1" max="1" width="9.109375" style="47"/>
    <col min="2" max="2" width="39" style="47" customWidth="1"/>
    <col min="3" max="4" width="22" style="52" customWidth="1"/>
    <col min="5" max="6" width="22" style="52" hidden="1" customWidth="1"/>
    <col min="7" max="7" width="14.33203125" style="59" hidden="1" customWidth="1"/>
    <col min="8" max="8" width="22" style="52" hidden="1" customWidth="1"/>
    <col min="9" max="9" width="9.109375" style="47"/>
    <col min="10" max="10" width="12.109375" style="47" customWidth="1"/>
    <col min="11" max="16384" width="9.109375" style="47"/>
  </cols>
  <sheetData>
    <row r="2" spans="2:11" ht="48.6" customHeight="1" x14ac:dyDescent="0.25">
      <c r="B2" s="66" t="s">
        <v>102</v>
      </c>
      <c r="C2" s="66"/>
      <c r="D2" s="66"/>
      <c r="E2" s="66"/>
      <c r="F2" s="66"/>
      <c r="G2" s="66"/>
      <c r="H2" s="66"/>
    </row>
    <row r="3" spans="2:11" ht="30.6" customHeight="1" x14ac:dyDescent="0.3">
      <c r="B3" s="48"/>
      <c r="C3" s="60" t="s">
        <v>101</v>
      </c>
      <c r="D3" s="60" t="s">
        <v>83</v>
      </c>
      <c r="E3" s="60" t="s">
        <v>84</v>
      </c>
      <c r="F3" s="60" t="s">
        <v>85</v>
      </c>
      <c r="G3" s="61" t="s">
        <v>86</v>
      </c>
      <c r="H3" s="60" t="s">
        <v>73</v>
      </c>
    </row>
    <row r="4" spans="2:11" ht="19.5" customHeight="1" x14ac:dyDescent="0.25">
      <c r="B4" s="49" t="s">
        <v>55</v>
      </c>
      <c r="C4" s="50">
        <v>3721951.5400000005</v>
      </c>
      <c r="D4" s="50">
        <v>2861937.1700000004</v>
      </c>
      <c r="E4" s="50">
        <v>2241641.9700000002</v>
      </c>
      <c r="F4" s="50">
        <v>2241641.9700000002</v>
      </c>
      <c r="G4" s="51">
        <f>E4-F4</f>
        <v>0</v>
      </c>
      <c r="H4" s="50">
        <v>1940437.44</v>
      </c>
      <c r="J4" s="52">
        <f>C4-D4</f>
        <v>860014.37000000011</v>
      </c>
      <c r="K4" s="53">
        <f>J4/D4</f>
        <v>0.30050078632578786</v>
      </c>
    </row>
    <row r="5" spans="2:11" ht="19.5" customHeight="1" x14ac:dyDescent="0.25">
      <c r="B5" s="49" t="s">
        <v>56</v>
      </c>
      <c r="C5" s="50">
        <f>-4610715.21-(C9+C10)</f>
        <v>-2900230.4299999997</v>
      </c>
      <c r="D5" s="50">
        <v>-2457583.31</v>
      </c>
      <c r="E5" s="50">
        <v>-2723684.03</v>
      </c>
      <c r="F5" s="50">
        <v>-2657828.06</v>
      </c>
      <c r="G5" s="51">
        <f>E5-F5</f>
        <v>-65855.969999999739</v>
      </c>
      <c r="H5" s="50">
        <v>-2055654.05</v>
      </c>
      <c r="J5" s="52"/>
      <c r="K5" s="53"/>
    </row>
    <row r="6" spans="2:11" ht="19.5" customHeight="1" x14ac:dyDescent="0.25">
      <c r="B6" s="54" t="s">
        <v>57</v>
      </c>
      <c r="C6" s="55">
        <f t="shared" ref="C6:H6" si="0">C4+C5</f>
        <v>821721.1100000008</v>
      </c>
      <c r="D6" s="55">
        <f t="shared" si="0"/>
        <v>404353.86000000034</v>
      </c>
      <c r="E6" s="55">
        <f t="shared" si="0"/>
        <v>-482042.05999999959</v>
      </c>
      <c r="F6" s="55">
        <f t="shared" si="0"/>
        <v>-416186.08999999985</v>
      </c>
      <c r="G6" s="56">
        <f t="shared" si="0"/>
        <v>-65855.969999999739</v>
      </c>
      <c r="H6" s="55">
        <f t="shared" si="0"/>
        <v>-115216.6100000001</v>
      </c>
    </row>
    <row r="7" spans="2:11" ht="19.5" customHeight="1" x14ac:dyDescent="0.25">
      <c r="B7" s="49" t="s">
        <v>14</v>
      </c>
      <c r="C7" s="57">
        <v>1148049.5899999999</v>
      </c>
      <c r="D7" s="57">
        <v>919990.08000000007</v>
      </c>
      <c r="E7" s="57">
        <v>1832859.59</v>
      </c>
      <c r="F7" s="57">
        <v>1832859.59</v>
      </c>
      <c r="G7" s="51">
        <f>E7-F7</f>
        <v>0</v>
      </c>
      <c r="H7" s="50">
        <v>565479.54</v>
      </c>
    </row>
    <row r="8" spans="2:11" ht="19.5" customHeight="1" x14ac:dyDescent="0.25">
      <c r="B8" s="58"/>
      <c r="C8" s="55">
        <f t="shared" ref="C8:H8" si="1">C6+C7</f>
        <v>1969770.7000000007</v>
      </c>
      <c r="D8" s="55">
        <f t="shared" si="1"/>
        <v>1324343.9400000004</v>
      </c>
      <c r="E8" s="55">
        <f t="shared" si="1"/>
        <v>1350817.5300000005</v>
      </c>
      <c r="F8" s="55">
        <f t="shared" si="1"/>
        <v>1416673.5000000002</v>
      </c>
      <c r="G8" s="56">
        <f t="shared" si="1"/>
        <v>-65855.969999999739</v>
      </c>
      <c r="H8" s="55">
        <f t="shared" si="1"/>
        <v>450262.92999999993</v>
      </c>
    </row>
    <row r="9" spans="2:11" ht="19.5" customHeight="1" x14ac:dyDescent="0.25">
      <c r="B9" s="49" t="s">
        <v>58</v>
      </c>
      <c r="C9" s="63">
        <v>-196807.32</v>
      </c>
      <c r="D9" s="57">
        <v>-211358.13</v>
      </c>
      <c r="E9" s="57">
        <v>-156714.22</v>
      </c>
      <c r="F9" s="57">
        <v>-140250.22</v>
      </c>
      <c r="G9" s="51">
        <f t="shared" ref="G9:G17" si="2">E9-F9</f>
        <v>-16464</v>
      </c>
      <c r="H9" s="50">
        <v>-142027.78</v>
      </c>
    </row>
    <row r="10" spans="2:11" ht="19.5" customHeight="1" x14ac:dyDescent="0.25">
      <c r="B10" s="49" t="s">
        <v>59</v>
      </c>
      <c r="C10" s="63">
        <v>-1513677.46</v>
      </c>
      <c r="D10" s="57">
        <v>-1239183.1399999999</v>
      </c>
      <c r="E10" s="57">
        <v>-466135.68</v>
      </c>
      <c r="F10" s="57">
        <v>-466135.68</v>
      </c>
      <c r="G10" s="51">
        <f t="shared" si="2"/>
        <v>0</v>
      </c>
      <c r="H10" s="50">
        <v>-292373.49</v>
      </c>
    </row>
    <row r="11" spans="2:11" ht="19.5" customHeight="1" x14ac:dyDescent="0.25">
      <c r="B11" s="49" t="s">
        <v>60</v>
      </c>
      <c r="C11" s="50">
        <v>-21750.510000000002</v>
      </c>
      <c r="D11" s="50">
        <v>-48203.28</v>
      </c>
      <c r="E11" s="50">
        <v>-836250.04</v>
      </c>
      <c r="F11" s="50">
        <v>-836250.04</v>
      </c>
      <c r="G11" s="51">
        <f t="shared" si="2"/>
        <v>0</v>
      </c>
      <c r="H11" s="50">
        <f>-10849.91-612683.91</f>
        <v>-623533.82000000007</v>
      </c>
    </row>
    <row r="12" spans="2:11" ht="19.5" hidden="1" customHeight="1" x14ac:dyDescent="0.25">
      <c r="B12" s="49" t="s">
        <v>61</v>
      </c>
      <c r="C12" s="50"/>
      <c r="D12" s="50">
        <v>0</v>
      </c>
      <c r="E12" s="50">
        <v>0</v>
      </c>
      <c r="F12" s="50">
        <v>0</v>
      </c>
      <c r="G12" s="51">
        <f t="shared" si="2"/>
        <v>0</v>
      </c>
      <c r="H12" s="50">
        <v>0</v>
      </c>
    </row>
    <row r="13" spans="2:11" ht="19.5" hidden="1" customHeight="1" x14ac:dyDescent="0.25">
      <c r="B13" s="49" t="s">
        <v>62</v>
      </c>
      <c r="C13" s="50"/>
      <c r="D13" s="50">
        <v>0</v>
      </c>
      <c r="E13" s="50">
        <v>0</v>
      </c>
      <c r="F13" s="50">
        <v>0</v>
      </c>
      <c r="G13" s="51">
        <f t="shared" si="2"/>
        <v>0</v>
      </c>
      <c r="H13" s="50">
        <v>0</v>
      </c>
    </row>
    <row r="14" spans="2:11" ht="19.5" hidden="1" customHeight="1" x14ac:dyDescent="0.25">
      <c r="B14" s="49" t="s">
        <v>63</v>
      </c>
      <c r="C14" s="50"/>
      <c r="D14" s="50">
        <v>0</v>
      </c>
      <c r="E14" s="50">
        <v>0</v>
      </c>
      <c r="F14" s="50">
        <v>0</v>
      </c>
      <c r="G14" s="51">
        <f t="shared" si="2"/>
        <v>0</v>
      </c>
      <c r="H14" s="50">
        <v>0</v>
      </c>
    </row>
    <row r="15" spans="2:11" ht="19.5" hidden="1" customHeight="1" x14ac:dyDescent="0.25">
      <c r="B15" s="49" t="s">
        <v>64</v>
      </c>
      <c r="C15" s="50"/>
      <c r="D15" s="50">
        <v>0</v>
      </c>
      <c r="E15" s="50">
        <v>0</v>
      </c>
      <c r="F15" s="50">
        <v>0</v>
      </c>
      <c r="G15" s="51">
        <f t="shared" si="2"/>
        <v>0</v>
      </c>
      <c r="H15" s="50">
        <v>0</v>
      </c>
    </row>
    <row r="16" spans="2:11" ht="19.5" hidden="1" customHeight="1" x14ac:dyDescent="0.25">
      <c r="B16" s="49" t="s">
        <v>65</v>
      </c>
      <c r="C16" s="50"/>
      <c r="D16" s="50">
        <v>0</v>
      </c>
      <c r="E16" s="50">
        <v>0</v>
      </c>
      <c r="F16" s="50">
        <v>0</v>
      </c>
      <c r="G16" s="51">
        <f t="shared" si="2"/>
        <v>0</v>
      </c>
      <c r="H16" s="50">
        <v>0</v>
      </c>
    </row>
    <row r="17" spans="2:8" ht="19.5" customHeight="1" x14ac:dyDescent="0.25">
      <c r="B17" s="49" t="s">
        <v>66</v>
      </c>
      <c r="C17" s="50">
        <v>21485.189999999995</v>
      </c>
      <c r="D17" s="50">
        <v>44587.070000000007</v>
      </c>
      <c r="E17" s="50">
        <v>451627.04000000004</v>
      </c>
      <c r="F17" s="50">
        <v>451627.04000000004</v>
      </c>
      <c r="G17" s="51">
        <f t="shared" si="2"/>
        <v>0</v>
      </c>
      <c r="H17" s="50">
        <v>41171.15</v>
      </c>
    </row>
    <row r="18" spans="2:8" ht="19.5" customHeight="1" x14ac:dyDescent="0.25">
      <c r="B18" s="54" t="s">
        <v>67</v>
      </c>
      <c r="C18" s="55">
        <f t="shared" ref="C18:H18" si="3">SUM(C8:C17)</f>
        <v>259020.60000000062</v>
      </c>
      <c r="D18" s="55">
        <f t="shared" si="3"/>
        <v>-129813.53999999937</v>
      </c>
      <c r="E18" s="55">
        <f t="shared" si="3"/>
        <v>343344.63000000059</v>
      </c>
      <c r="F18" s="55">
        <f t="shared" si="3"/>
        <v>425664.60000000033</v>
      </c>
      <c r="G18" s="56">
        <f t="shared" si="3"/>
        <v>-82319.969999999739</v>
      </c>
      <c r="H18" s="55">
        <f t="shared" si="3"/>
        <v>-566501.01000000013</v>
      </c>
    </row>
    <row r="19" spans="2:8" ht="19.5" customHeight="1" x14ac:dyDescent="0.25">
      <c r="B19" s="49" t="s">
        <v>8</v>
      </c>
      <c r="C19" s="50">
        <v>148.68</v>
      </c>
      <c r="D19" s="50">
        <v>151.96</v>
      </c>
      <c r="E19" s="50">
        <v>214.53</v>
      </c>
      <c r="F19" s="50">
        <v>214.53</v>
      </c>
      <c r="G19" s="51">
        <f t="shared" ref="G19:G20" si="4">E19-F19</f>
        <v>0</v>
      </c>
      <c r="H19" s="50">
        <v>286.25</v>
      </c>
    </row>
    <row r="20" spans="2:8" ht="19.5" customHeight="1" x14ac:dyDescent="0.25">
      <c r="B20" s="49" t="s">
        <v>7</v>
      </c>
      <c r="C20" s="50">
        <v>-249468.41</v>
      </c>
      <c r="D20" s="50">
        <v>-168566.12999999998</v>
      </c>
      <c r="E20" s="50">
        <v>-164231.16999999998</v>
      </c>
      <c r="F20" s="50">
        <v>-164231.16999999998</v>
      </c>
      <c r="G20" s="51">
        <f t="shared" si="4"/>
        <v>0</v>
      </c>
      <c r="H20" s="50">
        <v>-154503.12</v>
      </c>
    </row>
    <row r="21" spans="2:8" ht="19.5" customHeight="1" x14ac:dyDescent="0.25">
      <c r="B21" s="54" t="s">
        <v>68</v>
      </c>
      <c r="C21" s="55">
        <f t="shared" ref="C21:H21" si="5">SUM(C18:C20)</f>
        <v>9700.8700000006065</v>
      </c>
      <c r="D21" s="55">
        <f t="shared" si="5"/>
        <v>-298227.70999999932</v>
      </c>
      <c r="E21" s="55">
        <f t="shared" si="5"/>
        <v>179327.99000000063</v>
      </c>
      <c r="F21" s="55">
        <f t="shared" si="5"/>
        <v>261647.96000000037</v>
      </c>
      <c r="G21" s="56">
        <f t="shared" si="5"/>
        <v>-82319.969999999739</v>
      </c>
      <c r="H21" s="55">
        <f t="shared" si="5"/>
        <v>-720717.88000000012</v>
      </c>
    </row>
    <row r="22" spans="2:8" ht="19.5" customHeight="1" x14ac:dyDescent="0.25">
      <c r="B22" s="49" t="s">
        <v>69</v>
      </c>
      <c r="C22" s="50">
        <v>0</v>
      </c>
      <c r="D22" s="50">
        <v>0</v>
      </c>
      <c r="E22" s="50">
        <v>3877.35</v>
      </c>
      <c r="F22" s="50">
        <v>3877.35</v>
      </c>
      <c r="G22" s="51">
        <f>E22-F22</f>
        <v>0</v>
      </c>
      <c r="H22" s="50">
        <v>0</v>
      </c>
    </row>
    <row r="23" spans="2:8" ht="19.5" customHeight="1" x14ac:dyDescent="0.25">
      <c r="B23" s="54" t="s">
        <v>70</v>
      </c>
      <c r="C23" s="55">
        <f t="shared" ref="C23:H23" si="6">SUM(C21:C22)</f>
        <v>9700.8700000006065</v>
      </c>
      <c r="D23" s="55">
        <f t="shared" si="6"/>
        <v>-298227.70999999932</v>
      </c>
      <c r="E23" s="55">
        <f t="shared" si="6"/>
        <v>183205.34000000064</v>
      </c>
      <c r="F23" s="55">
        <f t="shared" si="6"/>
        <v>265525.31000000035</v>
      </c>
      <c r="G23" s="56">
        <f t="shared" si="6"/>
        <v>-82319.969999999739</v>
      </c>
      <c r="H23" s="55">
        <f t="shared" si="6"/>
        <v>-720717.88000000012</v>
      </c>
    </row>
  </sheetData>
  <mergeCells count="1">
    <mergeCell ref="B2:H2"/>
  </mergeCells>
  <pageMargins left="0.11811023622047245" right="0.11811023622047245" top="0.94488188976377963" bottom="0.15748031496062992" header="0.31496062992125984" footer="0.31496062992125984"/>
  <pageSetup paperSize="9"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2"/>
  <sheetViews>
    <sheetView workbookViewId="0">
      <selection activeCell="H1" sqref="H1"/>
    </sheetView>
  </sheetViews>
  <sheetFormatPr defaultColWidth="9.109375" defaultRowHeight="14.4" x14ac:dyDescent="0.3"/>
  <cols>
    <col min="1" max="1" width="3.21875" style="28" customWidth="1"/>
    <col min="2" max="2" width="51.88671875" style="28" customWidth="1"/>
    <col min="3" max="3" width="15.44140625" style="28" customWidth="1"/>
    <col min="4" max="4" width="14" style="28" customWidth="1"/>
    <col min="5" max="5" width="17.109375" style="28" customWidth="1"/>
    <col min="6" max="6" width="15.77734375" style="28" hidden="1" customWidth="1"/>
    <col min="7" max="8" width="15.44140625" style="28" customWidth="1"/>
    <col min="9" max="16384" width="9.109375" style="28"/>
  </cols>
  <sheetData>
    <row r="1" spans="2:8" ht="15" thickBot="1" x14ac:dyDescent="0.35"/>
    <row r="2" spans="2:8" ht="16.8" thickTop="1" thickBot="1" x14ac:dyDescent="0.35">
      <c r="B2" s="67" t="s">
        <v>92</v>
      </c>
      <c r="C2" s="68"/>
      <c r="D2" s="68"/>
      <c r="E2" s="68"/>
      <c r="F2" s="68"/>
      <c r="G2" s="68"/>
      <c r="H2" s="69"/>
    </row>
    <row r="3" spans="2:8" ht="29.4" thickBot="1" x14ac:dyDescent="0.35">
      <c r="B3" s="29"/>
      <c r="C3" s="45" t="s">
        <v>2</v>
      </c>
      <c r="D3" s="45" t="s">
        <v>90</v>
      </c>
      <c r="E3" s="45" t="s">
        <v>93</v>
      </c>
      <c r="F3" s="45" t="s">
        <v>41</v>
      </c>
      <c r="G3" s="45" t="s">
        <v>3</v>
      </c>
      <c r="H3" s="46" t="s">
        <v>18</v>
      </c>
    </row>
    <row r="4" spans="2:8" ht="15" thickBot="1" x14ac:dyDescent="0.35">
      <c r="B4" s="30" t="s">
        <v>104</v>
      </c>
      <c r="C4" s="42">
        <v>92960.65</v>
      </c>
      <c r="D4" s="42">
        <v>4401810.5040967464</v>
      </c>
      <c r="E4" s="42">
        <v>2828859.22</v>
      </c>
      <c r="F4" s="42">
        <v>0</v>
      </c>
      <c r="G4" s="42">
        <v>-1501377.7599999988</v>
      </c>
      <c r="H4" s="43">
        <f>SUM(C4:G4)</f>
        <v>5822252.6140967486</v>
      </c>
    </row>
    <row r="5" spans="2:8" ht="15" thickBot="1" x14ac:dyDescent="0.35">
      <c r="B5" s="29" t="s">
        <v>94</v>
      </c>
      <c r="C5" s="31">
        <v>-97.75</v>
      </c>
      <c r="D5" s="31">
        <v>-82782.91</v>
      </c>
      <c r="E5" s="31">
        <v>170000</v>
      </c>
      <c r="F5" s="31"/>
      <c r="G5" s="31">
        <v>82782.91</v>
      </c>
      <c r="H5" s="32">
        <f t="shared" ref="H5:H8" si="0">SUM(C5:G5)</f>
        <v>169902.25</v>
      </c>
    </row>
    <row r="6" spans="2:8" ht="15" thickBot="1" x14ac:dyDescent="0.35">
      <c r="B6" s="29" t="s">
        <v>95</v>
      </c>
      <c r="C6" s="31">
        <v>0</v>
      </c>
      <c r="D6" s="31">
        <v>0</v>
      </c>
      <c r="E6" s="31">
        <v>0</v>
      </c>
      <c r="F6" s="31"/>
      <c r="G6" s="31">
        <v>0</v>
      </c>
      <c r="H6" s="32">
        <f t="shared" si="0"/>
        <v>0</v>
      </c>
    </row>
    <row r="7" spans="2:8" ht="15" thickBot="1" x14ac:dyDescent="0.35">
      <c r="B7" s="29" t="s">
        <v>96</v>
      </c>
      <c r="C7" s="31">
        <v>0</v>
      </c>
      <c r="D7" s="31">
        <v>0</v>
      </c>
      <c r="E7" s="31">
        <v>0</v>
      </c>
      <c r="F7" s="31"/>
      <c r="G7" s="31">
        <v>0</v>
      </c>
      <c r="H7" s="32">
        <f t="shared" si="0"/>
        <v>0</v>
      </c>
    </row>
    <row r="8" spans="2:8" ht="15" thickBot="1" x14ac:dyDescent="0.35">
      <c r="B8" s="29" t="s">
        <v>97</v>
      </c>
      <c r="C8" s="33">
        <v>0</v>
      </c>
      <c r="D8" s="33">
        <v>0</v>
      </c>
      <c r="E8" s="33">
        <v>0</v>
      </c>
      <c r="F8" s="33"/>
      <c r="G8" s="33">
        <v>-298227.70999999932</v>
      </c>
      <c r="H8" s="34">
        <f t="shared" si="0"/>
        <v>-298227.70999999932</v>
      </c>
    </row>
    <row r="9" spans="2:8" ht="15" thickBot="1" x14ac:dyDescent="0.35">
      <c r="B9" s="30" t="s">
        <v>99</v>
      </c>
      <c r="C9" s="31">
        <f>SUM(C4:C8)</f>
        <v>92862.9</v>
      </c>
      <c r="D9" s="31">
        <f t="shared" ref="D9:H9" si="1">SUM(D4:D8)</f>
        <v>4319027.5940967463</v>
      </c>
      <c r="E9" s="31">
        <f t="shared" si="1"/>
        <v>2998859.22</v>
      </c>
      <c r="F9" s="31">
        <f t="shared" si="1"/>
        <v>0</v>
      </c>
      <c r="G9" s="31">
        <f t="shared" si="1"/>
        <v>-1716822.5599999982</v>
      </c>
      <c r="H9" s="32">
        <f t="shared" si="1"/>
        <v>5693927.1540967496</v>
      </c>
    </row>
    <row r="10" spans="2:8" ht="15" thickBot="1" x14ac:dyDescent="0.35">
      <c r="B10" s="29" t="s">
        <v>94</v>
      </c>
      <c r="C10" s="31">
        <v>-1234.5799999999872</v>
      </c>
      <c r="D10" s="31">
        <v>-82782.910000000149</v>
      </c>
      <c r="E10" s="31">
        <v>70000</v>
      </c>
      <c r="F10" s="31"/>
      <c r="G10" s="31">
        <v>82782.91</v>
      </c>
      <c r="H10" s="32">
        <f t="shared" ref="H10:H13" si="2">SUM(C10:G10)</f>
        <v>68765.419999999867</v>
      </c>
    </row>
    <row r="11" spans="2:8" ht="15" thickBot="1" x14ac:dyDescent="0.35">
      <c r="B11" s="29" t="s">
        <v>95</v>
      </c>
      <c r="C11" s="31">
        <v>0</v>
      </c>
      <c r="D11" s="31">
        <v>0</v>
      </c>
      <c r="E11" s="31">
        <v>0</v>
      </c>
      <c r="F11" s="31"/>
      <c r="G11" s="31">
        <v>0</v>
      </c>
      <c r="H11" s="32">
        <f t="shared" si="2"/>
        <v>0</v>
      </c>
    </row>
    <row r="12" spans="2:8" ht="15" thickBot="1" x14ac:dyDescent="0.35">
      <c r="B12" s="29" t="s">
        <v>98</v>
      </c>
      <c r="C12" s="31">
        <v>0</v>
      </c>
      <c r="D12" s="31">
        <v>0</v>
      </c>
      <c r="E12" s="31">
        <v>0</v>
      </c>
      <c r="F12" s="31"/>
      <c r="G12" s="31">
        <v>0</v>
      </c>
      <c r="H12" s="32">
        <f t="shared" si="2"/>
        <v>0</v>
      </c>
    </row>
    <row r="13" spans="2:8" ht="15" thickBot="1" x14ac:dyDescent="0.35">
      <c r="B13" s="29" t="s">
        <v>97</v>
      </c>
      <c r="C13" s="33">
        <v>0</v>
      </c>
      <c r="D13" s="33">
        <v>0</v>
      </c>
      <c r="E13" s="33">
        <v>0</v>
      </c>
      <c r="F13" s="33"/>
      <c r="G13" s="33">
        <f>'Β.2.1 ΚΑΤ.ΑΠΟΤ.ΚΑΤΑ ΛΕΙΤ.'!C23</f>
        <v>9700.8700000006065</v>
      </c>
      <c r="H13" s="34">
        <f t="shared" si="2"/>
        <v>9700.8700000006065</v>
      </c>
    </row>
    <row r="14" spans="2:8" ht="15" thickBot="1" x14ac:dyDescent="0.35">
      <c r="B14" s="30" t="s">
        <v>103</v>
      </c>
      <c r="C14" s="35">
        <f>SUM(C9:C13)</f>
        <v>91628.32</v>
      </c>
      <c r="D14" s="35">
        <f t="shared" ref="D14:H14" si="3">SUM(D9:D13)</f>
        <v>4236244.6840967461</v>
      </c>
      <c r="E14" s="35">
        <f t="shared" si="3"/>
        <v>3068859.22</v>
      </c>
      <c r="F14" s="35">
        <f t="shared" si="3"/>
        <v>0</v>
      </c>
      <c r="G14" s="35">
        <f t="shared" si="3"/>
        <v>-1624338.7799999977</v>
      </c>
      <c r="H14" s="36">
        <f t="shared" si="3"/>
        <v>5772393.4440967506</v>
      </c>
    </row>
    <row r="15" spans="2:8" x14ac:dyDescent="0.3">
      <c r="B15" s="37"/>
      <c r="C15" s="2"/>
      <c r="D15" s="2"/>
      <c r="E15" s="2"/>
      <c r="F15" s="2"/>
      <c r="G15" s="2"/>
      <c r="H15" s="38"/>
    </row>
    <row r="16" spans="2:8" ht="15" thickBot="1" x14ac:dyDescent="0.35">
      <c r="B16" s="39"/>
      <c r="C16" s="40"/>
      <c r="D16" s="40"/>
      <c r="E16" s="40"/>
      <c r="F16" s="40"/>
      <c r="G16" s="40"/>
      <c r="H16" s="41"/>
    </row>
    <row r="17" spans="3:7" ht="15" thickTop="1" x14ac:dyDescent="0.3"/>
    <row r="19" spans="3:7" x14ac:dyDescent="0.3">
      <c r="E19" s="44"/>
      <c r="G19" s="44"/>
    </row>
    <row r="20" spans="3:7" x14ac:dyDescent="0.3">
      <c r="C20" s="44"/>
      <c r="E20" s="44"/>
    </row>
    <row r="22" spans="3:7" x14ac:dyDescent="0.3">
      <c r="C22" s="44"/>
    </row>
  </sheetData>
  <mergeCells count="1">
    <mergeCell ref="B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B.1.2 ΙΣΟΛ.ΕΥΛΟΓΗ ΑΞΙΑ</vt:lpstr>
      <vt:lpstr>Β.2.1 ΚΑΤ.ΑΠΟΤ.ΚΑΤΑ ΛΕΙΤ.</vt:lpstr>
      <vt:lpstr>Β.3 ΚΑΤ.ΜΕΤ.ΚΑΘ.ΘΕΣΗΣ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FOTO</dc:creator>
  <cp:lastModifiedBy>Athanasios K. Tsiamoulos</cp:lastModifiedBy>
  <dcterms:created xsi:type="dcterms:W3CDTF">2015-11-22T07:40:11Z</dcterms:created>
  <dcterms:modified xsi:type="dcterms:W3CDTF">2024-05-21T12:07:06Z</dcterms:modified>
</cp:coreProperties>
</file>