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sites\vaeni-naoussa\_todo\"/>
    </mc:Choice>
  </mc:AlternateContent>
  <xr:revisionPtr revIDLastSave="0" documentId="8_{67049DE7-5DD4-40EC-B0C5-7A711D916D89}" xr6:coauthVersionLast="47" xr6:coauthVersionMax="47" xr10:uidLastSave="{00000000-0000-0000-0000-000000000000}"/>
  <bookViews>
    <workbookView xWindow="3960" yWindow="1815" windowWidth="24180" windowHeight="15300" tabRatio="912" xr2:uid="{00000000-000D-0000-FFFF-FFFF00000000}"/>
  </bookViews>
  <sheets>
    <sheet name="B.1.1 ΙΣΟΛ.ΚΟΣΤΟΣ ΚΤΗΣΗΣ" sheetId="5" r:id="rId1"/>
    <sheet name="Β.2.1 ΚΑΤ.ΑΠΟΤ.ΚΑΤΑ ΛΕΙΤ." sheetId="6" r:id="rId2"/>
  </sheets>
  <definedNames>
    <definedName name="EBS">#REF!</definedName>
    <definedName name="EBS_AccountStartDate">#REF!</definedName>
    <definedName name="EBS_Code">#REF!</definedName>
    <definedName name="EBS_Code1">#REF!</definedName>
    <definedName name="EBS_DATA">#REF!</definedName>
    <definedName name="EBS_fAccountClassCode">#REF!</definedName>
    <definedName name="EBS_fAlternativeAccountCode">#REF!</definedName>
    <definedName name="EBS_Inactive">#REF!</definedName>
    <definedName name="EBS_Name">#REF!</definedName>
    <definedName name="EBS_Nature">#REF!</definedName>
    <definedName name="EBS_SummaryAccount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6" l="1"/>
  <c r="D8" i="6" s="1"/>
  <c r="D18" i="6" s="1"/>
  <c r="D21" i="6" s="1"/>
  <c r="D23" i="6" s="1"/>
  <c r="C6" i="6"/>
  <c r="C8" i="6" s="1"/>
  <c r="C18" i="6" s="1"/>
  <c r="C21" i="6" s="1"/>
  <c r="C23" i="6" s="1"/>
  <c r="F19" i="5" l="1"/>
  <c r="F29" i="5"/>
  <c r="F30" i="5"/>
  <c r="D33" i="5" l="1"/>
  <c r="D51" i="5"/>
  <c r="F8" i="5" l="1"/>
  <c r="F9" i="5"/>
  <c r="F10" i="5"/>
  <c r="E11" i="5"/>
  <c r="D11" i="5"/>
  <c r="C11" i="5"/>
  <c r="F11" i="5" l="1"/>
  <c r="C49" i="5"/>
  <c r="C60" i="5"/>
  <c r="F12" i="5" l="1"/>
  <c r="F13" i="5"/>
  <c r="F15" i="5"/>
  <c r="F16" i="5"/>
  <c r="F18" i="5"/>
  <c r="F20" i="5"/>
  <c r="F21" i="5"/>
  <c r="F24" i="5"/>
  <c r="F25" i="5"/>
  <c r="F26" i="5"/>
  <c r="F27" i="5"/>
  <c r="F28" i="5"/>
  <c r="F32" i="5"/>
  <c r="F33" i="5"/>
  <c r="F34" i="5"/>
  <c r="F35" i="5"/>
  <c r="F36" i="5"/>
  <c r="F37" i="5"/>
  <c r="F43" i="5"/>
  <c r="F44" i="5"/>
  <c r="F45" i="5"/>
  <c r="F46" i="5"/>
  <c r="F48" i="5"/>
  <c r="F50" i="5"/>
  <c r="F51" i="5"/>
  <c r="F54" i="5"/>
  <c r="F55" i="5"/>
  <c r="F57" i="5"/>
  <c r="F58" i="5"/>
  <c r="F59" i="5"/>
  <c r="F60" i="5"/>
  <c r="F62" i="5"/>
  <c r="F63" i="5"/>
  <c r="F64" i="5"/>
  <c r="F65" i="5"/>
  <c r="F66" i="5"/>
  <c r="F67" i="5"/>
  <c r="F68" i="5"/>
  <c r="F69" i="5"/>
  <c r="F70" i="5"/>
  <c r="F71" i="5"/>
  <c r="F7" i="5"/>
  <c r="C67" i="5" l="1"/>
  <c r="D49" i="5" l="1"/>
  <c r="F49" i="5" s="1"/>
  <c r="D72" i="5" l="1"/>
  <c r="D61" i="5"/>
  <c r="D56" i="5"/>
  <c r="D52" i="5"/>
  <c r="D47" i="5"/>
  <c r="D38" i="5"/>
  <c r="D31" i="5"/>
  <c r="D22" i="5"/>
  <c r="D17" i="5"/>
  <c r="D14" i="5"/>
  <c r="D73" i="5" l="1"/>
  <c r="D53" i="5"/>
  <c r="D39" i="5"/>
  <c r="D23" i="5"/>
  <c r="D74" i="5" l="1"/>
  <c r="D40" i="5"/>
  <c r="E72" i="5"/>
  <c r="F72" i="5" s="1"/>
  <c r="E56" i="5"/>
  <c r="F56" i="5" s="1"/>
  <c r="C22" i="5"/>
  <c r="E17" i="5"/>
  <c r="F17" i="5" s="1"/>
  <c r="C17" i="5"/>
  <c r="D75" i="5" l="1"/>
  <c r="C14" i="5"/>
  <c r="E14" i="5"/>
  <c r="F14" i="5" s="1"/>
  <c r="C56" i="5" l="1"/>
  <c r="E61" i="5" l="1"/>
  <c r="F61" i="5" s="1"/>
  <c r="E52" i="5"/>
  <c r="F52" i="5" s="1"/>
  <c r="E47" i="5"/>
  <c r="F47" i="5" s="1"/>
  <c r="E38" i="5"/>
  <c r="F38" i="5" s="1"/>
  <c r="E31" i="5"/>
  <c r="F31" i="5" s="1"/>
  <c r="E22" i="5"/>
  <c r="F22" i="5" s="1"/>
  <c r="C72" i="5" l="1"/>
  <c r="E53" i="5"/>
  <c r="F53" i="5" s="1"/>
  <c r="E23" i="5"/>
  <c r="F23" i="5" s="1"/>
  <c r="E73" i="5"/>
  <c r="E39" i="5"/>
  <c r="F39" i="5" s="1"/>
  <c r="C61" i="5"/>
  <c r="C47" i="5"/>
  <c r="C23" i="5"/>
  <c r="C31" i="5"/>
  <c r="C38" i="5"/>
  <c r="E74" i="5" l="1"/>
  <c r="F74" i="5" s="1"/>
  <c r="F73" i="5"/>
  <c r="E40" i="5"/>
  <c r="C73" i="5"/>
  <c r="C39" i="5"/>
  <c r="C40" i="5" s="1"/>
  <c r="E75" i="5" l="1"/>
  <c r="F75" i="5" s="1"/>
  <c r="F40" i="5"/>
  <c r="C52" i="5"/>
  <c r="C53" i="5" l="1"/>
  <c r="C74" i="5" l="1"/>
  <c r="C75" i="5" s="1"/>
</calcChain>
</file>

<file path=xl/sharedStrings.xml><?xml version="1.0" encoding="utf-8"?>
<sst xmlns="http://schemas.openxmlformats.org/spreadsheetml/2006/main" count="101" uniqueCount="87">
  <si>
    <t>Λοιπός εξοπλισμός</t>
  </si>
  <si>
    <t>Εμπορεύματα</t>
  </si>
  <si>
    <t>Κεφάλαιο</t>
  </si>
  <si>
    <t>Αποτελέσματα εις νέο</t>
  </si>
  <si>
    <t>Προβλέψεις</t>
  </si>
  <si>
    <t>Μακροπρόθεσμες υποχρεώσεις</t>
  </si>
  <si>
    <t>Λοιποί φόροι και τέλη</t>
  </si>
  <si>
    <t>Χρεωστικοί τόκοι και συναφή έξοδα</t>
  </si>
  <si>
    <t>Πιστωτικοί τόκοι και συναφή έσοδα</t>
  </si>
  <si>
    <t>Μηχανολογικός εξοπλισμός</t>
  </si>
  <si>
    <t>Λοιπές απαιτήσεις</t>
  </si>
  <si>
    <t>Τραπεζικά δάνεια</t>
  </si>
  <si>
    <t>Λοιπές υποχρεώσεις</t>
  </si>
  <si>
    <t>Φόρος εισοδήματος</t>
  </si>
  <si>
    <t>Λοιπά συνήθη έσοδα</t>
  </si>
  <si>
    <t>Μη κυκλοφορούντα περιουσιακά στοιχεία</t>
  </si>
  <si>
    <t>Ενσώματα πάγια</t>
  </si>
  <si>
    <t>Ακίνητα</t>
  </si>
  <si>
    <t>Σύνολο</t>
  </si>
  <si>
    <t>Άυλα πάγια στοιχεία</t>
  </si>
  <si>
    <t>Προκαταβολές και μη κυκλοφορούντα στοιχεία υπό κατασκευή</t>
  </si>
  <si>
    <t>Χρηματοοικονομικά περιουσιακά στοιχεία</t>
  </si>
  <si>
    <t>Δάνεια και απαιτήσεις</t>
  </si>
  <si>
    <t>Σύνολο μη κυκλοφορούντων</t>
  </si>
  <si>
    <t>Κυκλοφορούντα περιουσιακά στοιχεία</t>
  </si>
  <si>
    <t>Αποθέματα</t>
  </si>
  <si>
    <t>Έτοιμα και ημιτελή προϊόντα</t>
  </si>
  <si>
    <t>Πρώτες ύλες και διάφορα υλικά</t>
  </si>
  <si>
    <t>Προκαταβολές για αποθέματα</t>
  </si>
  <si>
    <t>Λοιπά αποθέματα</t>
  </si>
  <si>
    <t>Χρηματοοικονομικά στοιχεία και προκαταβολές</t>
  </si>
  <si>
    <t>Εμπορικές απαιτήσεις</t>
  </si>
  <si>
    <t>Δουλευμένα έσοδα περιόδου</t>
  </si>
  <si>
    <t>Προπληρωμένα έξοδα</t>
  </si>
  <si>
    <t>Ταμειακά διαθέσιμα και ισοδύναμα</t>
  </si>
  <si>
    <t>Σύνολο κυκλοφορούντων</t>
  </si>
  <si>
    <t>Σύνολο ενεργητικού</t>
  </si>
  <si>
    <t>Καθαρή θέση</t>
  </si>
  <si>
    <t>Καταβλημένα κεφάλαια</t>
  </si>
  <si>
    <t>Αποθεματικά και αποτελέσματα εις νέο</t>
  </si>
  <si>
    <t>Αποθεματικά νόμων ή καταστατικού</t>
  </si>
  <si>
    <t>Αφορολόγητα αποθεματικά</t>
  </si>
  <si>
    <t>Σύνολο καθαρής θέσης</t>
  </si>
  <si>
    <t>Προβλέψεις για παροχές σε εργαζομένους</t>
  </si>
  <si>
    <t>Υποχρεώσεις</t>
  </si>
  <si>
    <t>Δάνεια</t>
  </si>
  <si>
    <t>Κρατικές επιχορηγήσεις</t>
  </si>
  <si>
    <t>Βραχυπρόθεσμες υποχρεώσεις</t>
  </si>
  <si>
    <t>Βραχυπρόθεσμο μέρος μακροπροθέσμων δανείων</t>
  </si>
  <si>
    <t>Εμπορικές υποχρεώσεις</t>
  </si>
  <si>
    <t>Οργανισμοί κοινωνικής ασφάλισης</t>
  </si>
  <si>
    <t>Έξοδα χρήσεως δουλευμένα</t>
  </si>
  <si>
    <t>Έσοδα επόμενων χρήσεων</t>
  </si>
  <si>
    <t>Σύνολο υποχρεώσεων</t>
  </si>
  <si>
    <t>Σύνολο καθαρής θέσης, προβλέψεων και υποχρεώσεων</t>
  </si>
  <si>
    <t>Κύκλος εργασιών (καθαρός)</t>
  </si>
  <si>
    <t>Κόστος πωλήσεων</t>
  </si>
  <si>
    <t>Μικτό αποτέλεσμα</t>
  </si>
  <si>
    <t>Έξοδα διοίκησης</t>
  </si>
  <si>
    <t>Έξοδα διάθεσης</t>
  </si>
  <si>
    <t>Λοιπά έξοδα και ζημιές</t>
  </si>
  <si>
    <t>Απομειώσεις περιουσιακών στοιχείων (καθαρό ποσό)</t>
  </si>
  <si>
    <t>Κέρδη και ζημίες από διάθεση μη κυκλοφορούντων στοιχείων</t>
  </si>
  <si>
    <t>Κέρδη και ζημίες από επιμέτρηση στην εύλογη αξία</t>
  </si>
  <si>
    <t>Έσοδα συμμετοχών και επενδύσεων</t>
  </si>
  <si>
    <t>Κέρδος από αγορά οντότητας ή τμήματος σε τιμή ευκαιρίας</t>
  </si>
  <si>
    <t>Λοιπά έσοδα και κέρδη</t>
  </si>
  <si>
    <t>Αποτελέσματα προ τόκων και φόρων</t>
  </si>
  <si>
    <t>Αποτέλεσμα προ φόρων</t>
  </si>
  <si>
    <t>Φόροι εισοδήματος</t>
  </si>
  <si>
    <t>Αποτέλεσμα περιόδου μετά από φόρους</t>
  </si>
  <si>
    <t>check</t>
  </si>
  <si>
    <t>Ποσά σε ευρώ</t>
  </si>
  <si>
    <t>Χρήση 2021</t>
  </si>
  <si>
    <t>Χρήση 2020</t>
  </si>
  <si>
    <t>μείον: οφειλόμενο κεφάλαιο</t>
  </si>
  <si>
    <t>Χρήση 2020
Δημοσιευμένες καταστάσεις</t>
  </si>
  <si>
    <t>Λοιπά</t>
  </si>
  <si>
    <t>Βιολογικά περιουσιακά στοιχεία</t>
  </si>
  <si>
    <t>Λοιπά άυλα</t>
  </si>
  <si>
    <t>Λοιποί συμμετοχικοί τίτλοι</t>
  </si>
  <si>
    <t>Διαφορές με δημοσιευμένες καταστάσεις 2020</t>
  </si>
  <si>
    <t>ΕΝΕΡΓΗΤΙΚΟ</t>
  </si>
  <si>
    <t>ΚΑΘΑΡΗ ΘΕΣΗ, ΠΡΟΒΛΕΨΕΙΣ ΚΑΙ ΥΠΟΧΡΕΩΣΕΙΣ</t>
  </si>
  <si>
    <t>ΑΓΡΟΤΙΚΟΣ ΑΜΠΕΛΟΥΡΓΙΚΟΣ ΟΙΝΟΠΟΙΗΤΙΚΟΣ ΣΥΝΕΤΑΙΡΙΣΜΟΣ ΒΑΕΝΙ ΝΑΟΥΣΑ
Ισολογισμός – Ατομικές χρηματοοικονομικές καταστάσεις 
(Χρηματοοικονομικά στοιχεία σε κόστος κτήσης) 
ΧΡΗΣΗ 2021 (1/1/2021 - 31/12/2021)</t>
  </si>
  <si>
    <t>ΑΓΡΟΤΙΚΟΣ ΑΜΠΕΛΟΥΡΓΙΚΟΣ ΟΙΝΟΠΟΙΗΤΙΚΟΣ ΣΥΝΕΤΑΙΡΙΣΜΟΣ ΒΑΕΝΙ ΝΑΟΥΣΑ
Κατάστασης Αποτελεσμάτων κατά λειτουργία – Ατομικές χρηματοοικονομικές καταστάσεις
ΧΡΗΣΗ 2022 (1/1/2022 - 31/12/2022)</t>
  </si>
  <si>
    <t>Χρήση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</si>
</sst>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Arial"/>
      <family val="2"/>
      <charset val="161"/>
    </font>
    <font>
      <b/>
      <u/>
      <sz val="11"/>
      <color rgb="FF000000"/>
      <name val="Arial"/>
      <family val="2"/>
      <charset val="161"/>
    </font>
    <font>
      <sz val="11"/>
      <color rgb="FF000000"/>
      <name val="Arial"/>
      <family val="2"/>
      <charset val="161"/>
    </font>
    <font>
      <b/>
      <i/>
      <sz val="11"/>
      <color rgb="FF000000"/>
      <name val="Arial"/>
      <family val="2"/>
      <charset val="161"/>
    </font>
    <font>
      <b/>
      <sz val="11"/>
      <color rgb="FF000000"/>
      <name val="Calibri"/>
      <family val="2"/>
      <charset val="161"/>
      <scheme val="minor"/>
    </font>
    <font>
      <b/>
      <u/>
      <sz val="11"/>
      <color rgb="FF00000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FF0000"/>
      <name val="Arial"/>
      <family val="2"/>
      <charset val="161"/>
    </font>
    <font>
      <b/>
      <i/>
      <sz val="11"/>
      <color rgb="FFFF0000"/>
      <name val="Arial"/>
      <family val="2"/>
      <charset val="161"/>
    </font>
    <font>
      <b/>
      <u/>
      <sz val="9"/>
      <color rgb="FFFF0000"/>
      <name val="Arial"/>
      <family val="2"/>
      <charset val="161"/>
    </font>
    <font>
      <i/>
      <sz val="11"/>
      <color rgb="FFFF000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32">
    <xf numFmtId="0" fontId="0" fillId="0" borderId="0" xfId="0"/>
    <xf numFmtId="4" fontId="0" fillId="0" borderId="0" xfId="0" applyNumberFormat="1"/>
    <xf numFmtId="4" fontId="4" fillId="3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justify" vertical="center" wrapText="1"/>
    </xf>
    <xf numFmtId="4" fontId="2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0" fillId="0" borderId="0" xfId="0" applyAlignment="1">
      <alignment horizontal="right"/>
    </xf>
    <xf numFmtId="4" fontId="9" fillId="2" borderId="0" xfId="0" applyNumberFormat="1" applyFont="1" applyFill="1" applyAlignment="1">
      <alignment horizontal="center" vertical="center" wrapText="1"/>
    </xf>
    <xf numFmtId="4" fontId="10" fillId="3" borderId="0" xfId="0" applyNumberFormat="1" applyFont="1" applyFill="1" applyAlignment="1">
      <alignment horizontal="center" vertical="center" wrapText="1"/>
    </xf>
    <xf numFmtId="4" fontId="8" fillId="0" borderId="0" xfId="0" applyNumberFormat="1" applyFont="1"/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4" fontId="6" fillId="2" borderId="0" xfId="0" applyNumberFormat="1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11" fillId="2" borderId="0" xfId="0" applyNumberFormat="1" applyFont="1" applyFill="1" applyAlignment="1">
      <alignment horizontal="center" vertical="center" wrapText="1"/>
    </xf>
    <xf numFmtId="0" fontId="8" fillId="0" borderId="0" xfId="0" applyFont="1"/>
    <xf numFmtId="4" fontId="12" fillId="0" borderId="0" xfId="0" applyNumberFormat="1" applyFont="1"/>
    <xf numFmtId="0" fontId="1" fillId="2" borderId="0" xfId="0" applyFont="1" applyFill="1" applyAlignment="1">
      <alignment wrapText="1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horizontal="center" vertical="center" wrapText="1"/>
    </xf>
    <xf numFmtId="164" fontId="0" fillId="0" borderId="0" xfId="1" applyNumberFormat="1" applyFont="1" applyBorder="1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Κανονικό" xfId="0" builtinId="0"/>
    <cellStyle name="Ποσοστ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75"/>
  <sheetViews>
    <sheetView showGridLines="0" tabSelected="1" zoomScale="85" zoomScaleNormal="85" workbookViewId="0">
      <selection activeCell="G3" sqref="G3"/>
    </sheetView>
  </sheetViews>
  <sheetFormatPr defaultColWidth="9.140625" defaultRowHeight="15" x14ac:dyDescent="0.25"/>
  <cols>
    <col min="1" max="1" width="2.7109375" customWidth="1"/>
    <col min="2" max="2" width="63.42578125" customWidth="1"/>
    <col min="3" max="4" width="22.5703125" style="1" customWidth="1"/>
    <col min="5" max="5" width="22.5703125" style="12" hidden="1" customWidth="1"/>
    <col min="6" max="6" width="14.42578125" style="23" hidden="1" customWidth="1"/>
    <col min="9" max="9" width="10.28515625" bestFit="1" customWidth="1"/>
  </cols>
  <sheetData>
    <row r="2" spans="2:6" ht="67.900000000000006" customHeight="1" x14ac:dyDescent="0.25">
      <c r="B2" s="29" t="s">
        <v>84</v>
      </c>
      <c r="C2" s="29"/>
      <c r="D2" s="29"/>
      <c r="E2" s="29"/>
    </row>
    <row r="3" spans="2:6" x14ac:dyDescent="0.25">
      <c r="B3" s="30" t="s">
        <v>72</v>
      </c>
      <c r="C3" s="30"/>
      <c r="D3" s="30"/>
      <c r="E3" s="30"/>
    </row>
    <row r="4" spans="2:6" ht="48" x14ac:dyDescent="0.25">
      <c r="B4" s="3" t="s">
        <v>82</v>
      </c>
      <c r="C4" s="4" t="s">
        <v>73</v>
      </c>
      <c r="D4" s="4" t="s">
        <v>74</v>
      </c>
      <c r="E4" s="22" t="s">
        <v>76</v>
      </c>
      <c r="F4" s="22" t="s">
        <v>81</v>
      </c>
    </row>
    <row r="5" spans="2:6" x14ac:dyDescent="0.25">
      <c r="B5" s="5" t="s">
        <v>15</v>
      </c>
      <c r="C5" s="6"/>
      <c r="D5" s="6"/>
      <c r="E5" s="10"/>
    </row>
    <row r="6" spans="2:6" x14ac:dyDescent="0.25">
      <c r="B6" s="5" t="s">
        <v>16</v>
      </c>
      <c r="C6" s="6"/>
      <c r="D6" s="6"/>
      <c r="E6" s="10"/>
    </row>
    <row r="7" spans="2:6" x14ac:dyDescent="0.25">
      <c r="B7" s="7" t="s">
        <v>17</v>
      </c>
      <c r="C7" s="6">
        <v>94897.379999999888</v>
      </c>
      <c r="D7" s="6">
        <v>85074.249999999884</v>
      </c>
      <c r="E7" s="10">
        <v>105354.4</v>
      </c>
      <c r="F7" s="24">
        <f>D7-E7</f>
        <v>-20280.150000000111</v>
      </c>
    </row>
    <row r="8" spans="2:6" x14ac:dyDescent="0.25">
      <c r="B8" s="7" t="s">
        <v>9</v>
      </c>
      <c r="C8" s="6">
        <v>711085.06</v>
      </c>
      <c r="D8" s="6">
        <v>269616.89</v>
      </c>
      <c r="E8" s="10">
        <v>269616.89</v>
      </c>
      <c r="F8" s="24">
        <f t="shared" ref="F8:F11" si="0">D8-E8</f>
        <v>0</v>
      </c>
    </row>
    <row r="9" spans="2:6" x14ac:dyDescent="0.25">
      <c r="B9" s="7" t="s">
        <v>0</v>
      </c>
      <c r="C9" s="6">
        <v>65900.05</v>
      </c>
      <c r="D9" s="6">
        <v>47798.11</v>
      </c>
      <c r="E9" s="10">
        <v>47798.11</v>
      </c>
      <c r="F9" s="24">
        <f t="shared" si="0"/>
        <v>0</v>
      </c>
    </row>
    <row r="10" spans="2:6" x14ac:dyDescent="0.25">
      <c r="B10" s="7" t="s">
        <v>78</v>
      </c>
      <c r="C10" s="6">
        <v>20280.150000000001</v>
      </c>
      <c r="D10" s="6">
        <v>20280.150000000001</v>
      </c>
      <c r="E10" s="10">
        <v>0</v>
      </c>
      <c r="F10" s="24">
        <f t="shared" si="0"/>
        <v>20280.150000000001</v>
      </c>
    </row>
    <row r="11" spans="2:6" x14ac:dyDescent="0.25">
      <c r="B11" s="8" t="s">
        <v>18</v>
      </c>
      <c r="C11" s="2">
        <f>SUM(C7:C10)</f>
        <v>892162.64</v>
      </c>
      <c r="D11" s="2">
        <f>SUM(D7:D10)</f>
        <v>422769.39999999991</v>
      </c>
      <c r="E11" s="11">
        <f>SUM(E7:E10)</f>
        <v>422769.4</v>
      </c>
      <c r="F11" s="24">
        <f t="shared" si="0"/>
        <v>0</v>
      </c>
    </row>
    <row r="12" spans="2:6" x14ac:dyDescent="0.25">
      <c r="B12" s="5" t="s">
        <v>19</v>
      </c>
      <c r="C12" s="6"/>
      <c r="D12" s="6"/>
      <c r="E12" s="10"/>
      <c r="F12" s="24">
        <f t="shared" ref="F12:F74" si="1">D12-E12</f>
        <v>0</v>
      </c>
    </row>
    <row r="13" spans="2:6" x14ac:dyDescent="0.25">
      <c r="B13" s="7" t="s">
        <v>79</v>
      </c>
      <c r="C13" s="6">
        <v>13808.37</v>
      </c>
      <c r="D13" s="6">
        <v>319116.07</v>
      </c>
      <c r="E13" s="10">
        <v>319116.07</v>
      </c>
      <c r="F13" s="24">
        <f t="shared" si="1"/>
        <v>0</v>
      </c>
    </row>
    <row r="14" spans="2:6" x14ac:dyDescent="0.25">
      <c r="B14" s="8" t="s">
        <v>18</v>
      </c>
      <c r="C14" s="2">
        <f>SUM(C13)</f>
        <v>13808.37</v>
      </c>
      <c r="D14" s="2">
        <f>SUM(D13)</f>
        <v>319116.07</v>
      </c>
      <c r="E14" s="11">
        <f>SUM(E13)</f>
        <v>319116.07</v>
      </c>
      <c r="F14" s="24">
        <f t="shared" si="1"/>
        <v>0</v>
      </c>
    </row>
    <row r="15" spans="2:6" ht="30" hidden="1" x14ac:dyDescent="0.25">
      <c r="B15" s="5" t="s">
        <v>20</v>
      </c>
      <c r="C15" s="6"/>
      <c r="D15" s="6"/>
      <c r="E15" s="10"/>
      <c r="F15" s="24">
        <f t="shared" si="1"/>
        <v>0</v>
      </c>
    </row>
    <row r="16" spans="2:6" hidden="1" x14ac:dyDescent="0.25">
      <c r="B16" s="7" t="s">
        <v>20</v>
      </c>
      <c r="C16" s="6">
        <v>0</v>
      </c>
      <c r="D16" s="6">
        <v>0</v>
      </c>
      <c r="E16" s="10">
        <v>0</v>
      </c>
      <c r="F16" s="24">
        <f t="shared" si="1"/>
        <v>0</v>
      </c>
    </row>
    <row r="17" spans="2:6" hidden="1" x14ac:dyDescent="0.25">
      <c r="B17" s="8" t="s">
        <v>18</v>
      </c>
      <c r="C17" s="2">
        <f>SUM(C16)</f>
        <v>0</v>
      </c>
      <c r="D17" s="2">
        <f>SUM(D16)</f>
        <v>0</v>
      </c>
      <c r="E17" s="11">
        <f>SUM(E16)</f>
        <v>0</v>
      </c>
      <c r="F17" s="24">
        <f t="shared" si="1"/>
        <v>0</v>
      </c>
    </row>
    <row r="18" spans="2:6" x14ac:dyDescent="0.25">
      <c r="B18" s="5" t="s">
        <v>21</v>
      </c>
      <c r="C18" s="6"/>
      <c r="D18" s="6"/>
      <c r="E18" s="10"/>
      <c r="F18" s="24">
        <f t="shared" si="1"/>
        <v>0</v>
      </c>
    </row>
    <row r="19" spans="2:6" hidden="1" x14ac:dyDescent="0.25">
      <c r="B19" s="7" t="s">
        <v>22</v>
      </c>
      <c r="C19" s="6">
        <v>0</v>
      </c>
      <c r="D19" s="6">
        <v>0</v>
      </c>
      <c r="E19" s="10">
        <v>60772.34</v>
      </c>
      <c r="F19" s="24">
        <f t="shared" si="1"/>
        <v>-60772.34</v>
      </c>
    </row>
    <row r="20" spans="2:6" x14ac:dyDescent="0.25">
      <c r="B20" s="7" t="s">
        <v>80</v>
      </c>
      <c r="C20" s="6">
        <v>33810</v>
      </c>
      <c r="D20" s="6">
        <v>59619</v>
      </c>
      <c r="E20" s="10">
        <v>0</v>
      </c>
      <c r="F20" s="24">
        <f t="shared" si="1"/>
        <v>59619</v>
      </c>
    </row>
    <row r="21" spans="2:6" x14ac:dyDescent="0.25">
      <c r="B21" s="7" t="s">
        <v>77</v>
      </c>
      <c r="C21" s="6">
        <v>1153.3399999999999</v>
      </c>
      <c r="D21" s="6">
        <v>1153.3399999999999</v>
      </c>
      <c r="E21" s="10">
        <v>0</v>
      </c>
      <c r="F21" s="24">
        <f t="shared" si="1"/>
        <v>1153.3399999999999</v>
      </c>
    </row>
    <row r="22" spans="2:6" x14ac:dyDescent="0.25">
      <c r="B22" s="8" t="s">
        <v>18</v>
      </c>
      <c r="C22" s="2">
        <f>SUM(C19:C21)</f>
        <v>34963.339999999997</v>
      </c>
      <c r="D22" s="2">
        <f>SUM(D19:D21)</f>
        <v>60772.34</v>
      </c>
      <c r="E22" s="11">
        <f>SUM(E19:E21)</f>
        <v>60772.34</v>
      </c>
      <c r="F22" s="24">
        <f t="shared" si="1"/>
        <v>0</v>
      </c>
    </row>
    <row r="23" spans="2:6" x14ac:dyDescent="0.25">
      <c r="B23" s="8" t="s">
        <v>23</v>
      </c>
      <c r="C23" s="2">
        <f>C22+C17+C14+C11</f>
        <v>940934.35</v>
      </c>
      <c r="D23" s="2">
        <f>D22+D17+D14+D11</f>
        <v>802657.80999999994</v>
      </c>
      <c r="E23" s="11">
        <f>E22+E17+E14+E11</f>
        <v>802657.81</v>
      </c>
      <c r="F23" s="24">
        <f t="shared" si="1"/>
        <v>0</v>
      </c>
    </row>
    <row r="24" spans="2:6" x14ac:dyDescent="0.25">
      <c r="B24" s="5" t="s">
        <v>24</v>
      </c>
      <c r="C24" s="6"/>
      <c r="D24" s="6"/>
      <c r="E24" s="10"/>
      <c r="F24" s="24">
        <f t="shared" si="1"/>
        <v>0</v>
      </c>
    </row>
    <row r="25" spans="2:6" x14ac:dyDescent="0.25">
      <c r="B25" s="5" t="s">
        <v>25</v>
      </c>
      <c r="C25" s="6"/>
      <c r="D25" s="6"/>
      <c r="E25" s="10"/>
      <c r="F25" s="24">
        <f t="shared" si="1"/>
        <v>0</v>
      </c>
    </row>
    <row r="26" spans="2:6" x14ac:dyDescent="0.25">
      <c r="B26" s="7" t="s">
        <v>26</v>
      </c>
      <c r="C26" s="6">
        <v>1866327.29</v>
      </c>
      <c r="D26" s="6">
        <v>2273029.02</v>
      </c>
      <c r="E26" s="10">
        <v>2273029.02</v>
      </c>
      <c r="F26" s="24">
        <f t="shared" si="1"/>
        <v>0</v>
      </c>
    </row>
    <row r="27" spans="2:6" x14ac:dyDescent="0.25">
      <c r="B27" s="7" t="s">
        <v>1</v>
      </c>
      <c r="C27" s="6">
        <v>426613.84</v>
      </c>
      <c r="D27" s="6">
        <v>423289</v>
      </c>
      <c r="E27" s="10">
        <v>423289</v>
      </c>
      <c r="F27" s="24">
        <f t="shared" si="1"/>
        <v>0</v>
      </c>
    </row>
    <row r="28" spans="2:6" x14ac:dyDescent="0.25">
      <c r="B28" s="7" t="s">
        <v>27</v>
      </c>
      <c r="C28" s="6">
        <v>348728.45</v>
      </c>
      <c r="D28" s="6">
        <v>319130.32</v>
      </c>
      <c r="E28" s="10">
        <v>319130.32</v>
      </c>
      <c r="F28" s="24">
        <f t="shared" si="1"/>
        <v>0</v>
      </c>
    </row>
    <row r="29" spans="2:6" hidden="1" x14ac:dyDescent="0.25">
      <c r="B29" s="7" t="s">
        <v>28</v>
      </c>
      <c r="C29" s="6">
        <v>0</v>
      </c>
      <c r="D29" s="6">
        <v>0</v>
      </c>
      <c r="E29" s="10">
        <v>0</v>
      </c>
      <c r="F29" s="24">
        <f t="shared" si="1"/>
        <v>0</v>
      </c>
    </row>
    <row r="30" spans="2:6" hidden="1" x14ac:dyDescent="0.25">
      <c r="B30" s="7" t="s">
        <v>29</v>
      </c>
      <c r="C30" s="6">
        <v>0</v>
      </c>
      <c r="D30" s="6">
        <v>0</v>
      </c>
      <c r="E30" s="10">
        <v>0</v>
      </c>
      <c r="F30" s="24">
        <f t="shared" si="1"/>
        <v>0</v>
      </c>
    </row>
    <row r="31" spans="2:6" x14ac:dyDescent="0.25">
      <c r="B31" s="8" t="s">
        <v>18</v>
      </c>
      <c r="C31" s="2">
        <f>SUM(C26:C30)</f>
        <v>2641669.58</v>
      </c>
      <c r="D31" s="2">
        <f>SUM(D26:D30)</f>
        <v>3015448.34</v>
      </c>
      <c r="E31" s="11">
        <f>SUM(E26:E30)</f>
        <v>3015448.34</v>
      </c>
      <c r="F31" s="24">
        <f t="shared" si="1"/>
        <v>0</v>
      </c>
    </row>
    <row r="32" spans="2:6" x14ac:dyDescent="0.25">
      <c r="B32" s="5" t="s">
        <v>30</v>
      </c>
      <c r="C32" s="6"/>
      <c r="D32" s="6"/>
      <c r="E32" s="10"/>
      <c r="F32" s="24">
        <f t="shared" si="1"/>
        <v>0</v>
      </c>
    </row>
    <row r="33" spans="2:9" x14ac:dyDescent="0.25">
      <c r="B33" s="7" t="s">
        <v>31</v>
      </c>
      <c r="C33" s="6">
        <v>2146082.62</v>
      </c>
      <c r="D33" s="6">
        <f>2803348.96-1000000</f>
        <v>1803348.96</v>
      </c>
      <c r="E33" s="10">
        <v>2803348.96</v>
      </c>
      <c r="F33" s="24">
        <f t="shared" si="1"/>
        <v>-1000000</v>
      </c>
    </row>
    <row r="34" spans="2:9" x14ac:dyDescent="0.25">
      <c r="B34" s="7" t="s">
        <v>32</v>
      </c>
      <c r="C34" s="20">
        <v>176335.75</v>
      </c>
      <c r="D34" s="6">
        <v>0</v>
      </c>
      <c r="E34" s="10">
        <v>0</v>
      </c>
      <c r="F34" s="24">
        <f t="shared" si="1"/>
        <v>0</v>
      </c>
    </row>
    <row r="35" spans="2:9" x14ac:dyDescent="0.25">
      <c r="B35" s="7" t="s">
        <v>10</v>
      </c>
      <c r="C35" s="6">
        <v>329854.94999999995</v>
      </c>
      <c r="D35" s="6">
        <v>35843.300000000003</v>
      </c>
      <c r="E35" s="10">
        <v>35843.300000000003</v>
      </c>
      <c r="F35" s="24">
        <f t="shared" si="1"/>
        <v>0</v>
      </c>
    </row>
    <row r="36" spans="2:9" hidden="1" x14ac:dyDescent="0.25">
      <c r="B36" s="7" t="s">
        <v>33</v>
      </c>
      <c r="C36" s="6">
        <v>0</v>
      </c>
      <c r="D36" s="6">
        <v>0</v>
      </c>
      <c r="E36" s="10">
        <v>0</v>
      </c>
      <c r="F36" s="24">
        <f t="shared" si="1"/>
        <v>0</v>
      </c>
    </row>
    <row r="37" spans="2:9" x14ac:dyDescent="0.25">
      <c r="B37" s="7" t="s">
        <v>34</v>
      </c>
      <c r="C37" s="6">
        <v>645800.80000000005</v>
      </c>
      <c r="D37" s="6">
        <v>949797.32</v>
      </c>
      <c r="E37" s="10">
        <v>949797.32</v>
      </c>
      <c r="F37" s="24">
        <f t="shared" si="1"/>
        <v>0</v>
      </c>
      <c r="I37" s="1"/>
    </row>
    <row r="38" spans="2:9" x14ac:dyDescent="0.25">
      <c r="B38" s="8" t="s">
        <v>18</v>
      </c>
      <c r="C38" s="2">
        <f>SUM(C33:C37)</f>
        <v>3298074.12</v>
      </c>
      <c r="D38" s="2">
        <f>SUM(D33:D37)</f>
        <v>2788989.58</v>
      </c>
      <c r="E38" s="11">
        <f>SUM(E33:E37)</f>
        <v>3788989.5799999996</v>
      </c>
      <c r="F38" s="24">
        <f t="shared" si="1"/>
        <v>-999999.99999999953</v>
      </c>
      <c r="I38" s="1"/>
    </row>
    <row r="39" spans="2:9" x14ac:dyDescent="0.25">
      <c r="B39" s="8" t="s">
        <v>35</v>
      </c>
      <c r="C39" s="2">
        <f>C31+C38</f>
        <v>5939743.7000000002</v>
      </c>
      <c r="D39" s="2">
        <f>D31+D38</f>
        <v>5804437.9199999999</v>
      </c>
      <c r="E39" s="11">
        <f>E31+E38</f>
        <v>6804437.9199999999</v>
      </c>
      <c r="F39" s="24">
        <f t="shared" si="1"/>
        <v>-1000000</v>
      </c>
    </row>
    <row r="40" spans="2:9" x14ac:dyDescent="0.25">
      <c r="B40" s="8" t="s">
        <v>36</v>
      </c>
      <c r="C40" s="2">
        <f>C39+C23</f>
        <v>6880678.0499999998</v>
      </c>
      <c r="D40" s="2">
        <f>D39+D23</f>
        <v>6607095.7299999995</v>
      </c>
      <c r="E40" s="11">
        <f>E39+E23</f>
        <v>7607095.7300000004</v>
      </c>
      <c r="F40" s="24">
        <f t="shared" si="1"/>
        <v>-1000000.0000000009</v>
      </c>
    </row>
    <row r="41" spans="2:9" x14ac:dyDescent="0.25">
      <c r="B41" s="26"/>
      <c r="C41" s="27"/>
      <c r="D41" s="27"/>
      <c r="E41" s="11"/>
      <c r="F41" s="24"/>
    </row>
    <row r="42" spans="2:9" ht="29.45" customHeight="1" x14ac:dyDescent="0.25">
      <c r="B42" s="3" t="s">
        <v>83</v>
      </c>
      <c r="C42" s="4" t="s">
        <v>73</v>
      </c>
      <c r="D42" s="4" t="s">
        <v>74</v>
      </c>
      <c r="E42" s="11"/>
      <c r="F42" s="24"/>
    </row>
    <row r="43" spans="2:9" x14ac:dyDescent="0.25">
      <c r="B43" s="25" t="s">
        <v>37</v>
      </c>
      <c r="C43" s="6"/>
      <c r="D43" s="6"/>
      <c r="E43" s="10"/>
      <c r="F43" s="24">
        <f t="shared" si="1"/>
        <v>0</v>
      </c>
    </row>
    <row r="44" spans="2:9" x14ac:dyDescent="0.25">
      <c r="B44" s="5" t="s">
        <v>38</v>
      </c>
      <c r="C44" s="6"/>
      <c r="D44" s="6"/>
      <c r="E44" s="10"/>
      <c r="F44" s="24">
        <f t="shared" si="1"/>
        <v>0</v>
      </c>
    </row>
    <row r="45" spans="2:9" x14ac:dyDescent="0.25">
      <c r="B45" s="7" t="s">
        <v>2</v>
      </c>
      <c r="C45" s="6">
        <v>94051.92</v>
      </c>
      <c r="D45" s="6">
        <v>96859.44</v>
      </c>
      <c r="E45" s="10">
        <v>96859.44</v>
      </c>
      <c r="F45" s="24">
        <f t="shared" si="1"/>
        <v>0</v>
      </c>
    </row>
    <row r="46" spans="2:9" x14ac:dyDescent="0.25">
      <c r="B46" s="7" t="s">
        <v>75</v>
      </c>
      <c r="C46" s="6">
        <v>-1091.27</v>
      </c>
      <c r="D46" s="6">
        <v>0</v>
      </c>
      <c r="E46" s="10">
        <v>0</v>
      </c>
      <c r="F46" s="24">
        <f t="shared" si="1"/>
        <v>0</v>
      </c>
    </row>
    <row r="47" spans="2:9" x14ac:dyDescent="0.25">
      <c r="B47" s="8" t="s">
        <v>18</v>
      </c>
      <c r="C47" s="2">
        <f>SUM(C45:C46)</f>
        <v>92960.65</v>
      </c>
      <c r="D47" s="2">
        <f>SUM(D45:D46)</f>
        <v>96859.44</v>
      </c>
      <c r="E47" s="11">
        <f>SUM(E45:E46)</f>
        <v>96859.44</v>
      </c>
      <c r="F47" s="24">
        <f t="shared" si="1"/>
        <v>0</v>
      </c>
    </row>
    <row r="48" spans="2:9" x14ac:dyDescent="0.25">
      <c r="B48" s="5" t="s">
        <v>39</v>
      </c>
      <c r="C48" s="6"/>
      <c r="D48" s="6"/>
      <c r="E48" s="10"/>
      <c r="F48" s="24">
        <f t="shared" si="1"/>
        <v>0</v>
      </c>
    </row>
    <row r="49" spans="2:6" x14ac:dyDescent="0.25">
      <c r="B49" s="7" t="s">
        <v>40</v>
      </c>
      <c r="C49" s="20">
        <f>2178778.86+650080.36</f>
        <v>2828859.2199999997</v>
      </c>
      <c r="D49" s="6">
        <f>2147278.67+33300.19</f>
        <v>2180578.86</v>
      </c>
      <c r="E49" s="10">
        <v>2147278.67</v>
      </c>
      <c r="F49" s="24">
        <f t="shared" si="1"/>
        <v>33300.189999999944</v>
      </c>
    </row>
    <row r="50" spans="2:6" hidden="1" x14ac:dyDescent="0.25">
      <c r="B50" s="7" t="s">
        <v>41</v>
      </c>
      <c r="C50" s="6">
        <v>0</v>
      </c>
      <c r="D50" s="6">
        <v>0</v>
      </c>
      <c r="E50" s="10">
        <v>33300.19</v>
      </c>
      <c r="F50" s="24">
        <f t="shared" si="1"/>
        <v>-33300.19</v>
      </c>
    </row>
    <row r="51" spans="2:6" x14ac:dyDescent="0.25">
      <c r="B51" s="7" t="s">
        <v>3</v>
      </c>
      <c r="C51" s="20">
        <v>-1501840.6999999995</v>
      </c>
      <c r="D51" s="6">
        <f>-767366.01-1000000</f>
        <v>-1767366.01</v>
      </c>
      <c r="E51" s="10">
        <v>-767366.01</v>
      </c>
      <c r="F51" s="24">
        <f t="shared" si="1"/>
        <v>-1000000</v>
      </c>
    </row>
    <row r="52" spans="2:6" x14ac:dyDescent="0.25">
      <c r="B52" s="8" t="s">
        <v>18</v>
      </c>
      <c r="C52" s="2">
        <f>SUM(C49:C51)</f>
        <v>1327018.5200000003</v>
      </c>
      <c r="D52" s="2">
        <f>SUM(D49:D51)</f>
        <v>413212.84999999986</v>
      </c>
      <c r="E52" s="11">
        <f>SUM(E49:E51)</f>
        <v>1413212.8499999999</v>
      </c>
      <c r="F52" s="24">
        <f t="shared" si="1"/>
        <v>-1000000</v>
      </c>
    </row>
    <row r="53" spans="2:6" x14ac:dyDescent="0.25">
      <c r="B53" s="8" t="s">
        <v>42</v>
      </c>
      <c r="C53" s="2">
        <f>C52+C47</f>
        <v>1419979.1700000002</v>
      </c>
      <c r="D53" s="2">
        <f>D52+D47</f>
        <v>510072.28999999986</v>
      </c>
      <c r="E53" s="11">
        <f>E52+E47</f>
        <v>1510072.2899999998</v>
      </c>
      <c r="F53" s="24">
        <f t="shared" si="1"/>
        <v>-1000000</v>
      </c>
    </row>
    <row r="54" spans="2:6" x14ac:dyDescent="0.25">
      <c r="B54" s="5" t="s">
        <v>4</v>
      </c>
      <c r="C54" s="6"/>
      <c r="D54" s="6"/>
      <c r="E54" s="10"/>
      <c r="F54" s="24">
        <f t="shared" si="1"/>
        <v>0</v>
      </c>
    </row>
    <row r="55" spans="2:6" x14ac:dyDescent="0.25">
      <c r="B55" s="7" t="s">
        <v>43</v>
      </c>
      <c r="C55" s="6">
        <v>39330.44</v>
      </c>
      <c r="D55" s="6">
        <v>25547.18</v>
      </c>
      <c r="E55" s="10">
        <v>25547.18</v>
      </c>
      <c r="F55" s="24">
        <f t="shared" si="1"/>
        <v>0</v>
      </c>
    </row>
    <row r="56" spans="2:6" x14ac:dyDescent="0.25">
      <c r="B56" s="8" t="s">
        <v>18</v>
      </c>
      <c r="C56" s="2">
        <f>SUM(C55)</f>
        <v>39330.44</v>
      </c>
      <c r="D56" s="2">
        <f>SUM(D55)</f>
        <v>25547.18</v>
      </c>
      <c r="E56" s="11">
        <f>SUM(E55)</f>
        <v>25547.18</v>
      </c>
      <c r="F56" s="24">
        <f t="shared" si="1"/>
        <v>0</v>
      </c>
    </row>
    <row r="57" spans="2:6" x14ac:dyDescent="0.25">
      <c r="B57" s="5" t="s">
        <v>44</v>
      </c>
      <c r="C57" s="6"/>
      <c r="D57" s="6"/>
      <c r="E57" s="10"/>
      <c r="F57" s="24">
        <f t="shared" si="1"/>
        <v>0</v>
      </c>
    </row>
    <row r="58" spans="2:6" x14ac:dyDescent="0.25">
      <c r="B58" s="5" t="s">
        <v>5</v>
      </c>
      <c r="C58" s="6"/>
      <c r="D58" s="6"/>
      <c r="E58" s="10"/>
      <c r="F58" s="24">
        <f t="shared" si="1"/>
        <v>0</v>
      </c>
    </row>
    <row r="59" spans="2:6" x14ac:dyDescent="0.25">
      <c r="B59" s="7" t="s">
        <v>45</v>
      </c>
      <c r="C59" s="6">
        <v>1836414.09</v>
      </c>
      <c r="D59" s="6">
        <v>2427499.9900000002</v>
      </c>
      <c r="E59" s="10">
        <v>2427499.9900000002</v>
      </c>
      <c r="F59" s="24">
        <f t="shared" si="1"/>
        <v>0</v>
      </c>
    </row>
    <row r="60" spans="2:6" x14ac:dyDescent="0.25">
      <c r="B60" s="7" t="s">
        <v>46</v>
      </c>
      <c r="C60" s="20">
        <f>256854.75+176335.75-46205.25</f>
        <v>386985.25</v>
      </c>
      <c r="D60" s="6">
        <v>826374.71</v>
      </c>
      <c r="E60" s="10">
        <v>826374.71</v>
      </c>
      <c r="F60" s="24">
        <f t="shared" si="1"/>
        <v>0</v>
      </c>
    </row>
    <row r="61" spans="2:6" x14ac:dyDescent="0.25">
      <c r="B61" s="8" t="s">
        <v>18</v>
      </c>
      <c r="C61" s="2">
        <f>SUM(C59:C60)</f>
        <v>2223399.34</v>
      </c>
      <c r="D61" s="2">
        <f>SUM(D59:D60)</f>
        <v>3253874.7</v>
      </c>
      <c r="E61" s="11">
        <f>SUM(E59:E60)</f>
        <v>3253874.7</v>
      </c>
      <c r="F61" s="24">
        <f t="shared" si="1"/>
        <v>0</v>
      </c>
    </row>
    <row r="62" spans="2:6" x14ac:dyDescent="0.25">
      <c r="B62" s="5" t="s">
        <v>47</v>
      </c>
      <c r="C62" s="6"/>
      <c r="D62" s="6"/>
      <c r="E62" s="10"/>
      <c r="F62" s="24">
        <f t="shared" si="1"/>
        <v>0</v>
      </c>
    </row>
    <row r="63" spans="2:6" x14ac:dyDescent="0.25">
      <c r="B63" s="7" t="s">
        <v>11</v>
      </c>
      <c r="C63" s="6">
        <v>1060676.55</v>
      </c>
      <c r="D63" s="6">
        <v>1168932.6599999999</v>
      </c>
      <c r="E63" s="10">
        <v>1168932.6599999999</v>
      </c>
      <c r="F63" s="24">
        <f t="shared" si="1"/>
        <v>0</v>
      </c>
    </row>
    <row r="64" spans="2:6" x14ac:dyDescent="0.25">
      <c r="B64" s="7" t="s">
        <v>48</v>
      </c>
      <c r="C64" s="6">
        <v>364716.5</v>
      </c>
      <c r="D64" s="6">
        <v>0</v>
      </c>
      <c r="E64" s="10">
        <v>0</v>
      </c>
      <c r="F64" s="24">
        <f t="shared" si="1"/>
        <v>0</v>
      </c>
    </row>
    <row r="65" spans="2:6" x14ac:dyDescent="0.25">
      <c r="B65" s="7" t="s">
        <v>49</v>
      </c>
      <c r="C65" s="6">
        <v>1101432.03</v>
      </c>
      <c r="D65" s="6">
        <v>1070492.06</v>
      </c>
      <c r="E65" s="10">
        <v>1070492.06</v>
      </c>
      <c r="F65" s="24">
        <f t="shared" si="1"/>
        <v>0</v>
      </c>
    </row>
    <row r="66" spans="2:6" hidden="1" x14ac:dyDescent="0.25">
      <c r="B66" s="7" t="s">
        <v>13</v>
      </c>
      <c r="C66" s="6">
        <v>0</v>
      </c>
      <c r="D66" s="6">
        <v>0</v>
      </c>
      <c r="E66" s="10">
        <v>0</v>
      </c>
      <c r="F66" s="24">
        <f t="shared" si="1"/>
        <v>0</v>
      </c>
    </row>
    <row r="67" spans="2:6" x14ac:dyDescent="0.25">
      <c r="B67" s="7" t="s">
        <v>6</v>
      </c>
      <c r="C67" s="6">
        <f>92089.79-83463.93</f>
        <v>8625.86</v>
      </c>
      <c r="D67" s="6">
        <v>69906.11</v>
      </c>
      <c r="E67" s="10">
        <v>69906.11</v>
      </c>
      <c r="F67" s="24">
        <f t="shared" si="1"/>
        <v>0</v>
      </c>
    </row>
    <row r="68" spans="2:6" x14ac:dyDescent="0.25">
      <c r="B68" s="7" t="s">
        <v>50</v>
      </c>
      <c r="C68" s="6">
        <v>113961.12</v>
      </c>
      <c r="D68" s="6">
        <v>103057.89</v>
      </c>
      <c r="E68" s="10">
        <v>103057.89</v>
      </c>
      <c r="F68" s="24">
        <f t="shared" si="1"/>
        <v>0</v>
      </c>
    </row>
    <row r="69" spans="2:6" x14ac:dyDescent="0.25">
      <c r="B69" s="7" t="s">
        <v>12</v>
      </c>
      <c r="C69" s="20">
        <v>548557.04</v>
      </c>
      <c r="D69" s="6">
        <v>405212.84</v>
      </c>
      <c r="E69" s="10">
        <v>405212.84</v>
      </c>
      <c r="F69" s="24">
        <f t="shared" si="1"/>
        <v>0</v>
      </c>
    </row>
    <row r="70" spans="2:6" hidden="1" x14ac:dyDescent="0.25">
      <c r="B70" s="7" t="s">
        <v>51</v>
      </c>
      <c r="C70" s="6">
        <v>0</v>
      </c>
      <c r="D70" s="6">
        <v>0</v>
      </c>
      <c r="E70" s="10">
        <v>0</v>
      </c>
      <c r="F70" s="24">
        <f t="shared" si="1"/>
        <v>0</v>
      </c>
    </row>
    <row r="71" spans="2:6" hidden="1" x14ac:dyDescent="0.25">
      <c r="B71" s="7" t="s">
        <v>52</v>
      </c>
      <c r="C71" s="6">
        <v>0</v>
      </c>
      <c r="D71" s="6">
        <v>0</v>
      </c>
      <c r="E71" s="10">
        <v>0</v>
      </c>
      <c r="F71" s="24">
        <f t="shared" si="1"/>
        <v>0</v>
      </c>
    </row>
    <row r="72" spans="2:6" x14ac:dyDescent="0.25">
      <c r="B72" s="8" t="s">
        <v>18</v>
      </c>
      <c r="C72" s="2">
        <f>SUM(C63:C71)</f>
        <v>3197969.1</v>
      </c>
      <c r="D72" s="2">
        <f>SUM(D63:D71)</f>
        <v>2817601.5599999996</v>
      </c>
      <c r="E72" s="11">
        <f>SUM(E63:E71)</f>
        <v>2817601.5599999996</v>
      </c>
      <c r="F72" s="24">
        <f t="shared" si="1"/>
        <v>0</v>
      </c>
    </row>
    <row r="73" spans="2:6" x14ac:dyDescent="0.25">
      <c r="B73" s="8" t="s">
        <v>53</v>
      </c>
      <c r="C73" s="2">
        <f>C72+C61</f>
        <v>5421368.4399999995</v>
      </c>
      <c r="D73" s="2">
        <f>D72+D61</f>
        <v>6071476.2599999998</v>
      </c>
      <c r="E73" s="11">
        <f>E72+E61</f>
        <v>6071476.2599999998</v>
      </c>
      <c r="F73" s="24">
        <f t="shared" si="1"/>
        <v>0</v>
      </c>
    </row>
    <row r="74" spans="2:6" x14ac:dyDescent="0.25">
      <c r="B74" s="8" t="s">
        <v>54</v>
      </c>
      <c r="C74" s="2">
        <f>C73+C56+C53</f>
        <v>6880678.0499999998</v>
      </c>
      <c r="D74" s="2">
        <f>D73+D56+D53</f>
        <v>6607095.7299999995</v>
      </c>
      <c r="E74" s="11">
        <f>E73+E56+E53</f>
        <v>7607095.7299999995</v>
      </c>
      <c r="F74" s="24">
        <f t="shared" si="1"/>
        <v>-1000000</v>
      </c>
    </row>
    <row r="75" spans="2:6" x14ac:dyDescent="0.25">
      <c r="B75" s="9" t="s">
        <v>71</v>
      </c>
      <c r="C75" s="1">
        <f>C40-C74</f>
        <v>0</v>
      </c>
      <c r="D75" s="1">
        <f>D40-D74</f>
        <v>0</v>
      </c>
      <c r="E75" s="12">
        <f>E40-E74</f>
        <v>0</v>
      </c>
      <c r="F75" s="24">
        <f t="shared" ref="F75" si="2">D75-E75</f>
        <v>0</v>
      </c>
    </row>
  </sheetData>
  <mergeCells count="2">
    <mergeCell ref="B2:E2"/>
    <mergeCell ref="B3:E3"/>
  </mergeCells>
  <printOptions horizontalCentered="1"/>
  <pageMargins left="0.11811023622047245" right="0.11811023622047245" top="0.19685039370078741" bottom="0.15748031496062992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23"/>
  <sheetViews>
    <sheetView showGridLines="0" workbookViewId="0">
      <selection activeCell="G19" sqref="G19"/>
    </sheetView>
  </sheetViews>
  <sheetFormatPr defaultColWidth="9.140625" defaultRowHeight="15" x14ac:dyDescent="0.25"/>
  <cols>
    <col min="2" max="2" width="60" customWidth="1"/>
    <col min="3" max="4" width="22" style="1" customWidth="1"/>
    <col min="6" max="6" width="12.140625" customWidth="1"/>
  </cols>
  <sheetData>
    <row r="2" spans="2:7" ht="48.6" customHeight="1" x14ac:dyDescent="0.25">
      <c r="B2" s="31" t="s">
        <v>85</v>
      </c>
      <c r="C2" s="31"/>
      <c r="D2" s="31"/>
    </row>
    <row r="3" spans="2:7" x14ac:dyDescent="0.25">
      <c r="B3" s="13"/>
      <c r="C3" s="17" t="s">
        <v>86</v>
      </c>
      <c r="D3" s="17" t="s">
        <v>73</v>
      </c>
    </row>
    <row r="4" spans="2:7" ht="19.5" customHeight="1" x14ac:dyDescent="0.25">
      <c r="B4" s="14" t="s">
        <v>55</v>
      </c>
      <c r="C4" s="18">
        <v>2861937.17</v>
      </c>
      <c r="D4" s="18">
        <v>2241641.9700000002</v>
      </c>
      <c r="F4" s="1"/>
      <c r="G4" s="28"/>
    </row>
    <row r="5" spans="2:7" ht="19.5" customHeight="1" x14ac:dyDescent="0.25">
      <c r="B5" s="14" t="s">
        <v>56</v>
      </c>
      <c r="C5" s="18">
        <v>-2457583.31</v>
      </c>
      <c r="D5" s="18">
        <v>-2657828.06</v>
      </c>
      <c r="F5" s="1"/>
      <c r="G5" s="28"/>
    </row>
    <row r="6" spans="2:7" ht="19.5" customHeight="1" x14ac:dyDescent="0.25">
      <c r="B6" s="15" t="s">
        <v>57</v>
      </c>
      <c r="C6" s="19">
        <f>C4+C5</f>
        <v>404353.85999999987</v>
      </c>
      <c r="D6" s="19">
        <f>D4+D5</f>
        <v>-416186.08999999985</v>
      </c>
    </row>
    <row r="7" spans="2:7" ht="19.5" customHeight="1" x14ac:dyDescent="0.25">
      <c r="B7" s="14" t="s">
        <v>14</v>
      </c>
      <c r="C7" s="21">
        <v>919990.08</v>
      </c>
      <c r="D7" s="21">
        <v>1832859.59</v>
      </c>
    </row>
    <row r="8" spans="2:7" ht="19.5" customHeight="1" x14ac:dyDescent="0.25">
      <c r="B8" s="16"/>
      <c r="C8" s="19">
        <f>C6+C7</f>
        <v>1324343.94</v>
      </c>
      <c r="D8" s="19">
        <f>D6+D7</f>
        <v>1416673.5000000002</v>
      </c>
    </row>
    <row r="9" spans="2:7" ht="19.5" customHeight="1" x14ac:dyDescent="0.25">
      <c r="B9" s="14" t="s">
        <v>58</v>
      </c>
      <c r="C9" s="21">
        <v>-211358.13</v>
      </c>
      <c r="D9" s="21">
        <v>-140250.22</v>
      </c>
    </row>
    <row r="10" spans="2:7" ht="19.5" customHeight="1" x14ac:dyDescent="0.25">
      <c r="B10" s="14" t="s">
        <v>59</v>
      </c>
      <c r="C10" s="21">
        <v>-1239183.1399999999</v>
      </c>
      <c r="D10" s="21">
        <v>-466135.68</v>
      </c>
    </row>
    <row r="11" spans="2:7" ht="19.5" customHeight="1" x14ac:dyDescent="0.25">
      <c r="B11" s="14" t="s">
        <v>60</v>
      </c>
      <c r="C11" s="21">
        <v>-48203.28</v>
      </c>
      <c r="D11" s="18">
        <v>-836250.04</v>
      </c>
    </row>
    <row r="12" spans="2:7" ht="19.5" hidden="1" customHeight="1" x14ac:dyDescent="0.25">
      <c r="B12" s="14" t="s">
        <v>61</v>
      </c>
      <c r="C12" s="21">
        <v>0</v>
      </c>
      <c r="D12" s="18">
        <v>0</v>
      </c>
    </row>
    <row r="13" spans="2:7" ht="19.5" hidden="1" customHeight="1" x14ac:dyDescent="0.25">
      <c r="B13" s="14" t="s">
        <v>62</v>
      </c>
      <c r="C13" s="21">
        <v>0</v>
      </c>
      <c r="D13" s="18">
        <v>0</v>
      </c>
    </row>
    <row r="14" spans="2:7" ht="19.5" hidden="1" customHeight="1" x14ac:dyDescent="0.25">
      <c r="B14" s="14" t="s">
        <v>63</v>
      </c>
      <c r="C14" s="21">
        <v>0</v>
      </c>
      <c r="D14" s="18">
        <v>0</v>
      </c>
    </row>
    <row r="15" spans="2:7" ht="19.5" hidden="1" customHeight="1" x14ac:dyDescent="0.25">
      <c r="B15" s="14" t="s">
        <v>64</v>
      </c>
      <c r="C15" s="21">
        <v>0</v>
      </c>
      <c r="D15" s="18">
        <v>0</v>
      </c>
    </row>
    <row r="16" spans="2:7" ht="19.5" hidden="1" customHeight="1" x14ac:dyDescent="0.25">
      <c r="B16" s="14" t="s">
        <v>65</v>
      </c>
      <c r="C16" s="21">
        <v>0</v>
      </c>
      <c r="D16" s="18">
        <v>0</v>
      </c>
    </row>
    <row r="17" spans="2:4" ht="19.5" customHeight="1" x14ac:dyDescent="0.25">
      <c r="B17" s="14" t="s">
        <v>66</v>
      </c>
      <c r="C17" s="21">
        <v>44587.07</v>
      </c>
      <c r="D17" s="18">
        <v>451627.04000000004</v>
      </c>
    </row>
    <row r="18" spans="2:4" ht="19.5" customHeight="1" x14ac:dyDescent="0.25">
      <c r="B18" s="15" t="s">
        <v>67</v>
      </c>
      <c r="C18" s="19">
        <f>SUM(C8:C17)</f>
        <v>-129813.53999999983</v>
      </c>
      <c r="D18" s="19">
        <f>SUM(D8:D17)</f>
        <v>425664.60000000033</v>
      </c>
    </row>
    <row r="19" spans="2:4" ht="19.5" customHeight="1" x14ac:dyDescent="0.25">
      <c r="B19" s="14" t="s">
        <v>8</v>
      </c>
      <c r="C19" s="18">
        <v>151.96</v>
      </c>
      <c r="D19" s="18">
        <v>214.53</v>
      </c>
    </row>
    <row r="20" spans="2:4" ht="19.5" customHeight="1" x14ac:dyDescent="0.25">
      <c r="B20" s="14" t="s">
        <v>7</v>
      </c>
      <c r="C20" s="18">
        <v>-168566.13</v>
      </c>
      <c r="D20" s="18">
        <v>-164231.16999999998</v>
      </c>
    </row>
    <row r="21" spans="2:4" ht="19.5" customHeight="1" x14ac:dyDescent="0.25">
      <c r="B21" s="15" t="s">
        <v>68</v>
      </c>
      <c r="C21" s="19">
        <f>SUM(C18:C20)</f>
        <v>-298227.70999999985</v>
      </c>
      <c r="D21" s="19">
        <f>SUM(D18:D20)</f>
        <v>261647.96000000037</v>
      </c>
    </row>
    <row r="22" spans="2:4" ht="19.5" customHeight="1" x14ac:dyDescent="0.25">
      <c r="B22" s="14" t="s">
        <v>69</v>
      </c>
      <c r="C22" s="18">
        <v>0</v>
      </c>
      <c r="D22" s="18">
        <v>3877.35</v>
      </c>
    </row>
    <row r="23" spans="2:4" ht="19.5" customHeight="1" x14ac:dyDescent="0.25">
      <c r="B23" s="15" t="s">
        <v>70</v>
      </c>
      <c r="C23" s="19">
        <f>SUM(C21:C22)</f>
        <v>-298227.70999999985</v>
      </c>
      <c r="D23" s="19">
        <f>SUM(D21:D22)</f>
        <v>265525.31000000035</v>
      </c>
    </row>
  </sheetData>
  <mergeCells count="1">
    <mergeCell ref="B2:D2"/>
  </mergeCells>
  <pageMargins left="0.11811023622047245" right="0.11811023622047245" top="0.94488188976377963" bottom="0.15748031496062992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B.1.1 ΙΣΟΛ.ΚΟΣΤΟΣ ΚΤΗΣΗΣ</vt:lpstr>
      <vt:lpstr>Β.2.1 ΚΑΤ.ΑΠΟΤ.ΚΑΤΑ ΛΕΙΤ.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FOTO</dc:creator>
  <cp:lastModifiedBy>nikos</cp:lastModifiedBy>
  <dcterms:created xsi:type="dcterms:W3CDTF">2015-11-22T07:40:11Z</dcterms:created>
  <dcterms:modified xsi:type="dcterms:W3CDTF">2023-07-17T06:53:08Z</dcterms:modified>
</cp:coreProperties>
</file>